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603A23B2-6CA0-4F0C-BD7B-EABBB09838A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ykaz ppg - kalk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28" i="1" l="1"/>
  <c r="AU27" i="1"/>
  <c r="AU26" i="1"/>
  <c r="AS28" i="1"/>
  <c r="AS27" i="1"/>
  <c r="AS26" i="1"/>
  <c r="AQ28" i="1"/>
  <c r="AQ27" i="1"/>
  <c r="AQ26" i="1"/>
  <c r="AS17" i="1" l="1"/>
  <c r="AN29" i="1" l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Q17" i="1"/>
  <c r="AR17" i="1" s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U17" i="1"/>
  <c r="AU18" i="1"/>
  <c r="AU19" i="1"/>
  <c r="AU20" i="1"/>
  <c r="AU21" i="1"/>
  <c r="AU22" i="1"/>
  <c r="AU23" i="1"/>
  <c r="AU24" i="1"/>
  <c r="AU25" i="1"/>
  <c r="AU29" i="1"/>
  <c r="AS18" i="1"/>
  <c r="AS19" i="1"/>
  <c r="AS20" i="1"/>
  <c r="AS21" i="1"/>
  <c r="AT21" i="1" s="1"/>
  <c r="AS22" i="1"/>
  <c r="AT22" i="1" s="1"/>
  <c r="AS23" i="1"/>
  <c r="AT23" i="1" s="1"/>
  <c r="AS24" i="1"/>
  <c r="AT24" i="1" s="1"/>
  <c r="AS25" i="1"/>
  <c r="AT25" i="1" s="1"/>
  <c r="AT26" i="1"/>
  <c r="AT27" i="1"/>
  <c r="AT28" i="1"/>
  <c r="AS29" i="1"/>
  <c r="AT29" i="1" s="1"/>
  <c r="AR26" i="1"/>
  <c r="AR27" i="1"/>
  <c r="AR28" i="1"/>
  <c r="AQ29" i="1"/>
  <c r="AR29" i="1" s="1"/>
  <c r="AQ23" i="1"/>
  <c r="AR23" i="1" s="1"/>
  <c r="AQ24" i="1"/>
  <c r="AR24" i="1" s="1"/>
  <c r="AQ25" i="1"/>
  <c r="AR25" i="1" s="1"/>
  <c r="AQ22" i="1"/>
  <c r="AR22" i="1" s="1"/>
  <c r="AQ21" i="1"/>
  <c r="AR21" i="1" s="1"/>
  <c r="AQ20" i="1"/>
  <c r="AR20" i="1" s="1"/>
  <c r="AQ19" i="1"/>
  <c r="AR19" i="1" s="1"/>
  <c r="AQ18" i="1"/>
  <c r="AR18" i="1" s="1"/>
  <c r="AO29" i="1"/>
  <c r="AV17" i="1" l="1"/>
  <c r="AP17" i="1"/>
  <c r="AV21" i="1"/>
  <c r="AV25" i="1"/>
  <c r="AV29" i="1"/>
  <c r="AV28" i="1"/>
  <c r="AV26" i="1"/>
  <c r="AV27" i="1"/>
  <c r="AV23" i="1"/>
  <c r="AV24" i="1"/>
  <c r="AV22" i="1"/>
  <c r="AV19" i="1"/>
  <c r="AV20" i="1"/>
  <c r="AV18" i="1"/>
  <c r="AP29" i="1"/>
  <c r="AP28" i="1"/>
  <c r="AP27" i="1"/>
  <c r="AP25" i="1"/>
  <c r="AP24" i="1"/>
  <c r="AP22" i="1"/>
  <c r="Z28" i="1"/>
  <c r="Z27" i="1"/>
  <c r="AP26" i="1"/>
  <c r="AW26" i="1" s="1"/>
  <c r="Z26" i="1"/>
  <c r="Z29" i="1"/>
  <c r="Z25" i="1"/>
  <c r="Z24" i="1"/>
  <c r="Z22" i="1"/>
  <c r="AP23" i="1"/>
  <c r="Z23" i="1"/>
  <c r="AP21" i="1"/>
  <c r="Z21" i="1"/>
  <c r="AP18" i="1"/>
  <c r="Z20" i="1"/>
  <c r="AT20" i="1" s="1"/>
  <c r="Z19" i="1"/>
  <c r="AT19" i="1" s="1"/>
  <c r="Z18" i="1"/>
  <c r="AT18" i="1" s="1"/>
  <c r="Z17" i="1"/>
  <c r="AT17" i="1" s="1"/>
  <c r="AW29" i="1" l="1"/>
  <c r="AX29" i="1" s="1"/>
  <c r="AY29" i="1" s="1"/>
  <c r="AW25" i="1"/>
  <c r="AX25" i="1" s="1"/>
  <c r="AY25" i="1" s="1"/>
  <c r="AW23" i="1"/>
  <c r="AX23" i="1" s="1"/>
  <c r="AY23" i="1" s="1"/>
  <c r="AW21" i="1"/>
  <c r="AX21" i="1" s="1"/>
  <c r="AY21" i="1" s="1"/>
  <c r="AW17" i="1"/>
  <c r="AX17" i="1" s="1"/>
  <c r="AW27" i="1"/>
  <c r="AX27" i="1" s="1"/>
  <c r="AY27" i="1" s="1"/>
  <c r="AW18" i="1"/>
  <c r="AX18" i="1" s="1"/>
  <c r="AW28" i="1"/>
  <c r="AX28" i="1" s="1"/>
  <c r="AY28" i="1" s="1"/>
  <c r="AW24" i="1"/>
  <c r="AX24" i="1" s="1"/>
  <c r="AY24" i="1" s="1"/>
  <c r="AW22" i="1"/>
  <c r="AX22" i="1" s="1"/>
  <c r="AY22" i="1" s="1"/>
  <c r="AX26" i="1"/>
  <c r="AY26" i="1" s="1"/>
  <c r="AY17" i="1" l="1"/>
  <c r="AP20" i="1"/>
  <c r="AW20" i="1" s="1"/>
  <c r="AP19" i="1"/>
  <c r="AW19" i="1" s="1"/>
  <c r="AX20" i="1" l="1"/>
  <c r="AY20" i="1" s="1"/>
  <c r="AX19" i="1"/>
  <c r="C10" i="1"/>
  <c r="C11" i="1" l="1"/>
  <c r="AY19" i="1"/>
  <c r="AY18" i="1"/>
  <c r="C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B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18.12.2020 - 20.01.2021</t>
        </r>
      </text>
    </comment>
    <comment ref="AC18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20.01. - 19.02.2021</t>
        </r>
      </text>
    </comment>
    <comment ref="AD1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19.02. - 18.03.2021</t>
        </r>
      </text>
    </comment>
    <comment ref="AE1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18.03. - 17.04.2021</t>
        </r>
      </text>
    </comment>
    <comment ref="AF18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17.04. - 19.05.2021</t>
        </r>
      </text>
    </comment>
    <comment ref="AG18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19.05. - 18.06.2021</t>
        </r>
      </text>
    </comment>
    <comment ref="AH18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18.06. - 16.07.2021</t>
        </r>
      </text>
    </comment>
    <comment ref="AI18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16.07. - 17.08.2021</t>
        </r>
      </text>
    </comment>
    <comment ref="AJ18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17.08. - 17.09.2021</t>
        </r>
      </text>
    </comment>
    <comment ref="AK18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17.09. - 15.10.2021</t>
        </r>
      </text>
    </comment>
    <comment ref="AL18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15.10. - 18.11.2021</t>
        </r>
      </text>
    </comment>
    <comment ref="AM18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18.11. - 16.12.2021</t>
        </r>
      </text>
    </comment>
  </commentList>
</comments>
</file>

<file path=xl/sharedStrings.xml><?xml version="1.0" encoding="utf-8"?>
<sst xmlns="http://schemas.openxmlformats.org/spreadsheetml/2006/main" count="210" uniqueCount="166">
  <si>
    <t>Nabywca</t>
  </si>
  <si>
    <t>Informacje ogólne</t>
  </si>
  <si>
    <t>Szacowane zuzycie 2022 r. na podatawie danych z 2021 r.</t>
  </si>
  <si>
    <t>Lp.</t>
  </si>
  <si>
    <t>Kod</t>
  </si>
  <si>
    <t>Poczta</t>
  </si>
  <si>
    <t>Miejscowość</t>
  </si>
  <si>
    <t>Ulica</t>
  </si>
  <si>
    <t>Nr posesji</t>
  </si>
  <si>
    <t xml:space="preserve">Nr NIP </t>
  </si>
  <si>
    <t xml:space="preserve">Obecny Sprzedawca </t>
  </si>
  <si>
    <t>OSD</t>
  </si>
  <si>
    <t>Termin obowiązywania umowy</t>
  </si>
  <si>
    <t>Nr PPG wg OSD</t>
  </si>
  <si>
    <t>Nr gazomierza</t>
  </si>
  <si>
    <t>Szacowane zużycie STYCZEŃ [kWh]</t>
  </si>
  <si>
    <t>Szacowane zużycie        LUTY            [kWh]</t>
  </si>
  <si>
    <t>Szacowane zużycie MARZEC [kWh]</t>
  </si>
  <si>
    <t>Szacowane zużycie KWIECIEŃ [kWh]</t>
  </si>
  <si>
    <t>Szacowane zużycie            MAJ           [kWh]</t>
  </si>
  <si>
    <t>Szacowane zużycie CZERWIEC [kWh]</t>
  </si>
  <si>
    <t>Szacowane zużycie          LIPIEC        [kWh]</t>
  </si>
  <si>
    <t>Szacowane zużycie SIERPIEŃ [kWh]</t>
  </si>
  <si>
    <t>Szacowane zużycie WRZESIEŃ [kWh]</t>
  </si>
  <si>
    <t>Szacowane zużycie PAŹDZIERNIK [kWh]</t>
  </si>
  <si>
    <t>Szacowane zużycie LISTOPAD [kWh]</t>
  </si>
  <si>
    <t>Szacowane zużycie GRUDZIEŃ [kWh]</t>
  </si>
  <si>
    <t>Moc zamówiona [kWh/h]</t>
  </si>
  <si>
    <t>Ilość godzin w okresie trwania umowy [h]</t>
  </si>
  <si>
    <t>Ilość miesięcy  w okresie trwania umowy [rok]</t>
  </si>
  <si>
    <t>PSG</t>
  </si>
  <si>
    <t>Szczecin</t>
  </si>
  <si>
    <t>W-5.1_PO</t>
  </si>
  <si>
    <t>W-3.6_PO</t>
  </si>
  <si>
    <t>PGNiG Obrót Detaliczny Sp. z o.o.</t>
  </si>
  <si>
    <t>W-4_PO</t>
  </si>
  <si>
    <t>W-1.1_PO</t>
  </si>
  <si>
    <t>Wartość paliwa gazowego  netto</t>
  </si>
  <si>
    <t>Wartość opłaty dystrybucyjnej stałej</t>
  </si>
  <si>
    <t>Cena jednostkowa opłaty dystrybucyjnej zmiennej netto [zł/kWh]</t>
  </si>
  <si>
    <t>Wartość opłaty dystrybucyjnej zmiennej</t>
  </si>
  <si>
    <t>Wartość netto</t>
  </si>
  <si>
    <t>Wartość brutto</t>
  </si>
  <si>
    <r>
      <t xml:space="preserve">                                                                                                             </t>
    </r>
    <r>
      <rPr>
        <b/>
        <sz val="9"/>
        <color indexed="8"/>
        <rFont val="Arial Narrow"/>
        <family val="2"/>
        <charset val="238"/>
      </rPr>
      <t xml:space="preserve"> FORMULARZ ILOŚCIOWO-CENOWY</t>
    </r>
  </si>
  <si>
    <t>W-1.1</t>
  </si>
  <si>
    <t>W-3.6</t>
  </si>
  <si>
    <t>W-4</t>
  </si>
  <si>
    <t>W-5.1</t>
  </si>
  <si>
    <t>Łączna cena netto za realizację przedmiotu zamówienia</t>
  </si>
  <si>
    <t>Łączna cena brutto za realizację przedmiotu zamówienia</t>
  </si>
  <si>
    <t>„Należy sporządzić i przekazać zgodnie z Rozporządzeniem Prezesa Rady Ministrów z dnia 30 grudnia 2020 r. w sprawie sposobu sporządzania i przekazywania informacji oraz wymagań technicznych dla dokumentów elektronicznych oraz środków komunikacji elektronicznej w postępowaniu o udzielenie zamówienia publicznego lub konkursie”</t>
  </si>
  <si>
    <t>ZWiK Sp. z o.o.</t>
  </si>
  <si>
    <t>71-682</t>
  </si>
  <si>
    <t>ul. Maksymiliana Golisza</t>
  </si>
  <si>
    <t>851-26-24-854</t>
  </si>
  <si>
    <t>70-030</t>
  </si>
  <si>
    <t>Punkt poboru</t>
  </si>
  <si>
    <t>Nazwa</t>
  </si>
  <si>
    <t>OS Pomorzany</t>
  </si>
  <si>
    <t>ul. Tama Pomorzańska</t>
  </si>
  <si>
    <t>Numer klienta</t>
  </si>
  <si>
    <t>OS Zdroje</t>
  </si>
  <si>
    <t>70-762</t>
  </si>
  <si>
    <t xml:space="preserve">ul. Wspólna </t>
  </si>
  <si>
    <t>8018590365500029732963</t>
  </si>
  <si>
    <t>8018590365500020218701</t>
  </si>
  <si>
    <t>ZPW Miedwie</t>
  </si>
  <si>
    <t>74-106</t>
  </si>
  <si>
    <t>Nieznań</t>
  </si>
  <si>
    <t>dz. 11</t>
  </si>
  <si>
    <t>8018590365500019113925</t>
  </si>
  <si>
    <t>Nieznań gmina St. Czrnowo</t>
  </si>
  <si>
    <t>W-6A.1_PO</t>
  </si>
  <si>
    <t>ZPW Pilchowo</t>
  </si>
  <si>
    <t>8018590365500019115509</t>
  </si>
  <si>
    <t>71-393</t>
  </si>
  <si>
    <t>Magazyn</t>
  </si>
  <si>
    <t>71-627</t>
  </si>
  <si>
    <t>ul. Wodociągowa</t>
  </si>
  <si>
    <t xml:space="preserve">ul. 1 Maja </t>
  </si>
  <si>
    <t>8018590365500044859430</t>
  </si>
  <si>
    <t>XM1801771248</t>
  </si>
  <si>
    <t>Rejon Wodociągowy I</t>
  </si>
  <si>
    <t>71-667</t>
  </si>
  <si>
    <t>ul. Warcisława</t>
  </si>
  <si>
    <t>8018590365500044092837</t>
  </si>
  <si>
    <t>XM2104036107</t>
  </si>
  <si>
    <t>Laboratorium</t>
  </si>
  <si>
    <t>70-010</t>
  </si>
  <si>
    <t>9-14</t>
  </si>
  <si>
    <t>ul. Szczawiowa</t>
  </si>
  <si>
    <t>8018590365500046504116</t>
  </si>
  <si>
    <t>XM2204214796</t>
  </si>
  <si>
    <t>Rejon Kanalizacyjny II</t>
  </si>
  <si>
    <t>70-033</t>
  </si>
  <si>
    <t>ul. Zapadła</t>
  </si>
  <si>
    <t>8018590365500046533444</t>
  </si>
  <si>
    <t>XM2204090376</t>
  </si>
  <si>
    <t>ZPW Świerczewo</t>
  </si>
  <si>
    <t>71-050</t>
  </si>
  <si>
    <t>ul. Przygodna</t>
  </si>
  <si>
    <t>8018590365500046861868</t>
  </si>
  <si>
    <t>XM1400209168</t>
  </si>
  <si>
    <t>Grupa taryfowa dystrybucja</t>
  </si>
  <si>
    <t>Grupa taryfowa paliwo gazowe</t>
  </si>
  <si>
    <t>BW-3.12T</t>
  </si>
  <si>
    <t>BW-4</t>
  </si>
  <si>
    <t>BW-1.12T</t>
  </si>
  <si>
    <t>PW Kijewo</t>
  </si>
  <si>
    <t>70-794</t>
  </si>
  <si>
    <t>ul. Zwierzyniecka</t>
  </si>
  <si>
    <t>1M</t>
  </si>
  <si>
    <t>8018590365500047413264</t>
  </si>
  <si>
    <t>XM2204284566</t>
  </si>
  <si>
    <t>PS Podjuchy</t>
  </si>
  <si>
    <t>70-746</t>
  </si>
  <si>
    <t>ul. Szlamowa</t>
  </si>
  <si>
    <t>4C</t>
  </si>
  <si>
    <t>8018590365500047104810</t>
  </si>
  <si>
    <t>XM1300284507</t>
  </si>
  <si>
    <t>BW-3.6</t>
  </si>
  <si>
    <t>BW-6</t>
  </si>
  <si>
    <t>BW-5</t>
  </si>
  <si>
    <t>Wodomierzownia</t>
  </si>
  <si>
    <t>ul. Tatrzańska</t>
  </si>
  <si>
    <t>71-474</t>
  </si>
  <si>
    <t>Żelewo</t>
  </si>
  <si>
    <t>Żelewo gmina St. Czrnowo</t>
  </si>
  <si>
    <t>dz. 238</t>
  </si>
  <si>
    <t>8018590365500046688069</t>
  </si>
  <si>
    <t>8018590365500046870884</t>
  </si>
  <si>
    <t>Ujęcie Wody</t>
  </si>
  <si>
    <t>XI1700024785</t>
  </si>
  <si>
    <t>XM2204413815</t>
  </si>
  <si>
    <t>Numer umowy</t>
  </si>
  <si>
    <t>RW-241/002056/2019</t>
  </si>
  <si>
    <t>236292</t>
  </si>
  <si>
    <t>354689</t>
  </si>
  <si>
    <t>236293</t>
  </si>
  <si>
    <t>BOK/S2-241/004575/2015</t>
  </si>
  <si>
    <t>236288</t>
  </si>
  <si>
    <t>541</t>
  </si>
  <si>
    <t>353</t>
  </si>
  <si>
    <t>010/2020/1315/UP</t>
  </si>
  <si>
    <t>010/2019/1107/UP</t>
  </si>
  <si>
    <t>236296</t>
  </si>
  <si>
    <t>Szacowane zużycie paliwa gazowego w okresie trwania umowy [kWh]</t>
  </si>
  <si>
    <t xml:space="preserve">Termin zawarcia umowy </t>
  </si>
  <si>
    <t>W-6A.1</t>
  </si>
  <si>
    <t>Grupa taryfowa</t>
  </si>
  <si>
    <t>ceny netto</t>
  </si>
  <si>
    <t>opłata handlowa [zł/mc]</t>
  </si>
  <si>
    <t>Cena jednostkowa opłaty handlowej [zł/mc]</t>
  </si>
  <si>
    <t>Wartość opłaty handlowej</t>
  </si>
  <si>
    <t>Cena jednostkowa paliwa [zł/kWh]</t>
  </si>
  <si>
    <t>Cena jednostkowa opłaty dystrybucyjnej stałej [zł/mc]</t>
  </si>
  <si>
    <t>stawka podatku VAT [%]</t>
  </si>
  <si>
    <t>jednostkowa opłata dystrybucyjna zmienna [zł/kWh]</t>
  </si>
  <si>
    <t>podatek VAT</t>
  </si>
  <si>
    <r>
      <rPr>
        <b/>
        <u/>
        <sz val="9"/>
        <rFont val="Arial Narrow"/>
        <family val="2"/>
        <charset val="238"/>
      </rPr>
      <t>Instrukcja dla Wykonawcy</t>
    </r>
    <r>
      <rPr>
        <b/>
        <sz val="9"/>
        <rFont val="Arial Narrow"/>
        <family val="2"/>
        <charset val="238"/>
      </rPr>
      <t>:
W komórkach od C5 do H8 należy wpisać cenę jednostkową zachowując format ceny.</t>
    </r>
  </si>
  <si>
    <t>Kalkulacja</t>
  </si>
  <si>
    <t>Dane stałe do kalkulacji</t>
  </si>
  <si>
    <t>nieoznaczony</t>
  </si>
  <si>
    <t>jednostkowa paliwa z naliczonym podatkiem akcyzowym [zł/kWh]</t>
  </si>
  <si>
    <t>VAT 23 %</t>
  </si>
  <si>
    <t>jednostkowa opłata dystrybucyjna stała [zł/mc] lub [zł/kWh/h]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</si>
</sst>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.00000"/>
  </numFmts>
  <fonts count="1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b/>
      <sz val="9"/>
      <name val="Arial Narrow"/>
      <family val="2"/>
      <charset val="238"/>
    </font>
    <font>
      <b/>
      <u/>
      <sz val="9"/>
      <name val="Arial Narrow"/>
      <family val="2"/>
      <charset val="238"/>
    </font>
    <font>
      <sz val="11"/>
      <color theme="1"/>
      <name val="Calibri"/>
      <family val="2"/>
      <scheme val="minor"/>
    </font>
    <font>
      <sz val="9"/>
      <color rgb="FF000000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/>
    <xf numFmtId="44" fontId="4" fillId="0" borderId="1" xfId="1" applyFont="1" applyFill="1" applyBorder="1"/>
    <xf numFmtId="44" fontId="9" fillId="0" borderId="1" xfId="1" applyFont="1" applyFill="1" applyBorder="1"/>
    <xf numFmtId="44" fontId="9" fillId="0" borderId="1" xfId="0" applyNumberFormat="1" applyFont="1" applyFill="1" applyBorder="1"/>
    <xf numFmtId="0" fontId="9" fillId="0" borderId="0" xfId="0" applyFont="1"/>
    <xf numFmtId="44" fontId="9" fillId="0" borderId="0" xfId="1" applyFont="1"/>
    <xf numFmtId="0" fontId="9" fillId="0" borderId="0" xfId="0" applyFont="1" applyFill="1"/>
    <xf numFmtId="44" fontId="9" fillId="0" borderId="0" xfId="1" applyFont="1" applyFill="1" applyBorder="1" applyAlignment="1">
      <alignment horizontal="center"/>
    </xf>
    <xf numFmtId="0" fontId="12" fillId="0" borderId="0" xfId="0" applyFont="1"/>
    <xf numFmtId="44" fontId="9" fillId="0" borderId="0" xfId="1" applyFont="1" applyBorder="1" applyAlignment="1">
      <alignment horizontal="center"/>
    </xf>
    <xf numFmtId="0" fontId="9" fillId="0" borderId="0" xfId="0" applyFont="1" applyBorder="1"/>
    <xf numFmtId="44" fontId="9" fillId="2" borderId="0" xfId="1" applyFont="1" applyFill="1" applyBorder="1" applyAlignment="1">
      <alignment horizontal="center"/>
    </xf>
    <xf numFmtId="44" fontId="9" fillId="2" borderId="0" xfId="1" applyFont="1" applyFill="1" applyBorder="1"/>
    <xf numFmtId="0" fontId="10" fillId="0" borderId="0" xfId="0" applyFont="1"/>
    <xf numFmtId="0" fontId="9" fillId="0" borderId="1" xfId="0" applyFont="1" applyBorder="1"/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44" fontId="9" fillId="2" borderId="0" xfId="1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4" fontId="3" fillId="0" borderId="1" xfId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/>
    </xf>
    <xf numFmtId="164" fontId="9" fillId="2" borderId="0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44" fontId="10" fillId="0" borderId="1" xfId="0" applyNumberFormat="1" applyFont="1" applyFill="1" applyBorder="1"/>
    <xf numFmtId="2" fontId="10" fillId="0" borderId="1" xfId="0" applyNumberFormat="1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2" fontId="10" fillId="0" borderId="1" xfId="0" applyNumberFormat="1" applyFont="1" applyFill="1" applyBorder="1"/>
    <xf numFmtId="2" fontId="10" fillId="0" borderId="1" xfId="0" applyNumberFormat="1" applyFont="1" applyFill="1" applyBorder="1" applyAlignment="1">
      <alignment horizontal="right"/>
    </xf>
    <xf numFmtId="164" fontId="10" fillId="0" borderId="1" xfId="0" applyNumberFormat="1" applyFont="1" applyFill="1" applyBorder="1" applyAlignment="1">
      <alignment horizontal="right" vertical="center"/>
    </xf>
    <xf numFmtId="44" fontId="9" fillId="2" borderId="1" xfId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2" borderId="15" xfId="0" applyFont="1" applyFill="1" applyBorder="1" applyAlignment="1">
      <alignment horizontal="center" vertical="center" wrapText="1"/>
    </xf>
    <xf numFmtId="164" fontId="9" fillId="2" borderId="16" xfId="0" applyNumberFormat="1" applyFont="1" applyFill="1" applyBorder="1" applyAlignment="1">
      <alignment horizontal="center" vertical="center"/>
    </xf>
    <xf numFmtId="2" fontId="9" fillId="2" borderId="16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9" fillId="2" borderId="1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0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7" borderId="4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Alignment="1"/>
    <xf numFmtId="0" fontId="10" fillId="0" borderId="0" xfId="0" applyFont="1" applyAlignment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9" fontId="9" fillId="2" borderId="3" xfId="0" applyNumberFormat="1" applyFont="1" applyFill="1" applyBorder="1" applyAlignment="1">
      <alignment horizontal="center" vertical="center"/>
    </xf>
    <xf numFmtId="9" fontId="9" fillId="2" borderId="11" xfId="0" applyNumberFormat="1" applyFont="1" applyFill="1" applyBorder="1" applyAlignment="1">
      <alignment horizontal="center" vertical="center"/>
    </xf>
    <xf numFmtId="44" fontId="11" fillId="0" borderId="8" xfId="1" applyFont="1" applyBorder="1" applyAlignment="1">
      <alignment horizontal="center"/>
    </xf>
    <xf numFmtId="44" fontId="11" fillId="0" borderId="9" xfId="1" applyFont="1" applyBorder="1" applyAlignment="1">
      <alignment horizontal="center"/>
    </xf>
    <xf numFmtId="44" fontId="11" fillId="0" borderId="1" xfId="1" applyFont="1" applyBorder="1" applyAlignment="1">
      <alignment horizontal="center"/>
    </xf>
    <xf numFmtId="44" fontId="11" fillId="0" borderId="16" xfId="1" applyFont="1" applyBorder="1" applyAlignment="1">
      <alignment horizontal="center"/>
    </xf>
    <xf numFmtId="44" fontId="9" fillId="2" borderId="4" xfId="1" applyFont="1" applyFill="1" applyBorder="1" applyAlignment="1">
      <alignment horizontal="center"/>
    </xf>
    <xf numFmtId="44" fontId="9" fillId="2" borderId="2" xfId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44" fontId="11" fillId="0" borderId="18" xfId="1" applyFont="1" applyBorder="1" applyAlignment="1">
      <alignment horizontal="center"/>
    </xf>
    <xf numFmtId="44" fontId="11" fillId="0" borderId="19" xfId="1" applyFont="1" applyBorder="1" applyAlignment="1">
      <alignment horizont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vertical="center"/>
    </xf>
    <xf numFmtId="164" fontId="9" fillId="2" borderId="2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O95"/>
  <sheetViews>
    <sheetView tabSelected="1" topLeftCell="Z13" zoomScaleNormal="100" workbookViewId="0">
      <selection activeCell="J13" sqref="J1:AB1048576"/>
    </sheetView>
  </sheetViews>
  <sheetFormatPr defaultRowHeight="13.5" x14ac:dyDescent="0.25"/>
  <cols>
    <col min="1" max="1" width="4.42578125" style="18" customWidth="1"/>
    <col min="2" max="2" width="38.85546875" style="18" customWidth="1"/>
    <col min="3" max="5" width="11.42578125" style="18" customWidth="1"/>
    <col min="6" max="6" width="17.140625" style="18" customWidth="1"/>
    <col min="7" max="7" width="11.42578125" style="18" customWidth="1"/>
    <col min="8" max="8" width="11.28515625" style="18" customWidth="1"/>
    <col min="9" max="9" width="4.28515625" style="18" customWidth="1"/>
    <col min="10" max="10" width="16.85546875" style="29" customWidth="1"/>
    <col min="11" max="11" width="12.140625" style="18" customWidth="1"/>
    <col min="12" max="12" width="9.140625" style="18" customWidth="1"/>
    <col min="13" max="13" width="19" style="18" customWidth="1"/>
    <col min="14" max="14" width="10.7109375" style="18" customWidth="1"/>
    <col min="15" max="15" width="14.85546875" style="18" customWidth="1"/>
    <col min="16" max="16" width="11" style="18" customWidth="1"/>
    <col min="17" max="17" width="14.140625" style="18" customWidth="1"/>
    <col min="18" max="18" width="15.85546875" style="18" customWidth="1"/>
    <col min="19" max="19" width="19.140625" style="18" customWidth="1"/>
    <col min="20" max="20" width="14.85546875" style="18" customWidth="1"/>
    <col min="21" max="21" width="20.7109375" style="18" customWidth="1"/>
    <col min="22" max="22" width="16.85546875" style="18" customWidth="1"/>
    <col min="23" max="23" width="19" style="18" customWidth="1"/>
    <col min="24" max="24" width="13.5703125" style="18" customWidth="1"/>
    <col min="25" max="25" width="12.85546875" style="18" customWidth="1"/>
    <col min="26" max="27" width="13.5703125" style="18" customWidth="1"/>
    <col min="28" max="39" width="9.140625" style="18" customWidth="1"/>
    <col min="40" max="40" width="11.85546875" style="18" customWidth="1"/>
    <col min="41" max="41" width="11.7109375" style="18" customWidth="1"/>
    <col min="42" max="43" width="13" style="18" customWidth="1"/>
    <col min="44" max="44" width="11.85546875" style="18" customWidth="1"/>
    <col min="45" max="45" width="12" style="18" customWidth="1"/>
    <col min="46" max="46" width="15.140625" style="18" customWidth="1"/>
    <col min="47" max="47" width="13.5703125" style="18" customWidth="1"/>
    <col min="48" max="51" width="12.85546875" style="18" customWidth="1"/>
    <col min="52" max="16384" width="9.140625" style="18"/>
  </cols>
  <sheetData>
    <row r="1" spans="1:171" s="31" customFormat="1" ht="15.75" x14ac:dyDescent="0.25">
      <c r="B1" s="32" t="s">
        <v>50</v>
      </c>
      <c r="J1" s="33"/>
    </row>
    <row r="2" spans="1:171" s="9" customFormat="1" ht="14.25" thickBot="1" x14ac:dyDescent="0.3">
      <c r="B2" s="96" t="s">
        <v>43</v>
      </c>
      <c r="C2" s="97"/>
      <c r="D2" s="97"/>
      <c r="E2" s="97"/>
      <c r="F2" s="97"/>
      <c r="G2" s="97"/>
      <c r="H2" s="97"/>
      <c r="I2" s="97"/>
      <c r="J2" s="26"/>
      <c r="AR2" s="10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</row>
    <row r="3" spans="1:171" s="9" customFormat="1" ht="15" customHeight="1" x14ac:dyDescent="0.25">
      <c r="B3" s="115" t="s">
        <v>150</v>
      </c>
      <c r="C3" s="98" t="s">
        <v>149</v>
      </c>
      <c r="D3" s="99"/>
      <c r="E3" s="99"/>
      <c r="F3" s="99"/>
      <c r="G3" s="99"/>
      <c r="H3" s="100"/>
      <c r="J3" s="26"/>
      <c r="W3" s="15"/>
      <c r="AR3" s="10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</row>
    <row r="4" spans="1:171" s="9" customFormat="1" ht="19.5" customHeight="1" x14ac:dyDescent="0.25">
      <c r="B4" s="116"/>
      <c r="C4" s="107" t="s">
        <v>44</v>
      </c>
      <c r="D4" s="108"/>
      <c r="E4" s="51" t="s">
        <v>45</v>
      </c>
      <c r="F4" s="51" t="s">
        <v>46</v>
      </c>
      <c r="G4" s="51" t="s">
        <v>47</v>
      </c>
      <c r="H4" s="54" t="s">
        <v>148</v>
      </c>
      <c r="I4" s="16"/>
      <c r="J4" s="27"/>
      <c r="K4" s="15"/>
      <c r="L4" s="14"/>
      <c r="M4" s="12"/>
      <c r="N4" s="12"/>
      <c r="W4" s="42"/>
      <c r="AR4" s="10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</row>
    <row r="5" spans="1:171" s="9" customFormat="1" ht="27.75" customHeight="1" x14ac:dyDescent="0.25">
      <c r="B5" s="55" t="s">
        <v>163</v>
      </c>
      <c r="C5" s="111"/>
      <c r="D5" s="117"/>
      <c r="E5" s="117"/>
      <c r="F5" s="117"/>
      <c r="G5" s="117"/>
      <c r="H5" s="118"/>
      <c r="I5" s="17"/>
      <c r="J5" s="28"/>
      <c r="K5" s="17"/>
      <c r="L5" s="17"/>
      <c r="W5" s="43"/>
      <c r="AR5" s="10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</row>
    <row r="6" spans="1:171" s="9" customFormat="1" ht="27.75" customHeight="1" x14ac:dyDescent="0.25">
      <c r="B6" s="55" t="s">
        <v>151</v>
      </c>
      <c r="C6" s="109"/>
      <c r="D6" s="110"/>
      <c r="E6" s="53"/>
      <c r="F6" s="53"/>
      <c r="G6" s="53"/>
      <c r="H6" s="57"/>
      <c r="I6" s="17"/>
      <c r="J6" s="28"/>
      <c r="K6" s="17"/>
      <c r="L6" s="17"/>
      <c r="W6" s="44"/>
      <c r="AR6" s="10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</row>
    <row r="7" spans="1:171" s="9" customFormat="1" ht="27.75" customHeight="1" x14ac:dyDescent="0.25">
      <c r="B7" s="55" t="s">
        <v>165</v>
      </c>
      <c r="C7" s="109"/>
      <c r="D7" s="110"/>
      <c r="E7" s="53"/>
      <c r="F7" s="53"/>
      <c r="G7" s="52"/>
      <c r="H7" s="56"/>
      <c r="I7" s="17"/>
      <c r="J7" s="28"/>
      <c r="K7" s="17"/>
      <c r="L7" s="17"/>
      <c r="W7" s="44"/>
      <c r="AR7" s="10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</row>
    <row r="8" spans="1:171" s="9" customFormat="1" ht="27.75" customHeight="1" x14ac:dyDescent="0.25">
      <c r="B8" s="55" t="s">
        <v>157</v>
      </c>
      <c r="C8" s="111"/>
      <c r="D8" s="112"/>
      <c r="E8" s="52"/>
      <c r="F8" s="52"/>
      <c r="G8" s="52"/>
      <c r="H8" s="56"/>
      <c r="I8" s="17"/>
      <c r="J8" s="28"/>
      <c r="K8" s="17"/>
      <c r="L8" s="17"/>
      <c r="W8" s="44"/>
      <c r="AR8" s="10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</row>
    <row r="9" spans="1:171" s="9" customFormat="1" ht="27.75" customHeight="1" thickBot="1" x14ac:dyDescent="0.3">
      <c r="B9" s="61" t="s">
        <v>156</v>
      </c>
      <c r="C9" s="101">
        <v>0.23</v>
      </c>
      <c r="D9" s="101"/>
      <c r="E9" s="101"/>
      <c r="F9" s="101"/>
      <c r="G9" s="101"/>
      <c r="H9" s="102"/>
      <c r="I9" s="17"/>
      <c r="J9" s="28"/>
      <c r="K9" s="17"/>
      <c r="L9" s="17"/>
      <c r="W9" s="44"/>
      <c r="AR9" s="10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</row>
    <row r="10" spans="1:171" s="9" customFormat="1" ht="18" customHeight="1" x14ac:dyDescent="0.25">
      <c r="B10" s="58" t="s">
        <v>48</v>
      </c>
      <c r="C10" s="103">
        <f>SUM(AW17:AW29)</f>
        <v>0</v>
      </c>
      <c r="D10" s="103"/>
      <c r="E10" s="103"/>
      <c r="F10" s="103"/>
      <c r="G10" s="103"/>
      <c r="H10" s="104"/>
      <c r="I10" s="13"/>
      <c r="J10" s="26"/>
      <c r="AR10" s="10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</row>
    <row r="11" spans="1:171" s="9" customFormat="1" ht="18" customHeight="1" x14ac:dyDescent="0.25">
      <c r="B11" s="59" t="s">
        <v>158</v>
      </c>
      <c r="C11" s="105">
        <f>SUM(AX17:AX29)</f>
        <v>0</v>
      </c>
      <c r="D11" s="105"/>
      <c r="E11" s="105"/>
      <c r="F11" s="105"/>
      <c r="G11" s="105"/>
      <c r="H11" s="106"/>
      <c r="J11" s="26"/>
      <c r="AR11" s="10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</row>
    <row r="12" spans="1:171" s="9" customFormat="1" ht="18" customHeight="1" thickBot="1" x14ac:dyDescent="0.3">
      <c r="B12" s="60" t="s">
        <v>49</v>
      </c>
      <c r="C12" s="113">
        <f>SUM(AY17:AY29)</f>
        <v>0</v>
      </c>
      <c r="D12" s="113"/>
      <c r="E12" s="113"/>
      <c r="F12" s="113"/>
      <c r="G12" s="113"/>
      <c r="H12" s="114"/>
      <c r="J12" s="26"/>
      <c r="AR12" s="10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</row>
    <row r="13" spans="1:171" ht="35.25" customHeight="1" x14ac:dyDescent="0.25">
      <c r="B13" s="119" t="s">
        <v>159</v>
      </c>
      <c r="C13" s="120"/>
      <c r="D13" s="120"/>
      <c r="E13" s="120"/>
      <c r="F13" s="120"/>
      <c r="G13" s="120"/>
      <c r="H13" s="121"/>
      <c r="I13" s="62"/>
    </row>
    <row r="15" spans="1:171" s="9" customFormat="1" x14ac:dyDescent="0.25">
      <c r="A15" s="19"/>
      <c r="B15" s="122" t="s">
        <v>0</v>
      </c>
      <c r="C15" s="122"/>
      <c r="D15" s="122"/>
      <c r="E15" s="122"/>
      <c r="F15" s="122"/>
      <c r="G15" s="122"/>
      <c r="H15" s="122"/>
      <c r="I15" s="122"/>
      <c r="J15" s="93" t="s">
        <v>56</v>
      </c>
      <c r="K15" s="93"/>
      <c r="L15" s="93"/>
      <c r="M15" s="93"/>
      <c r="N15" s="93"/>
      <c r="O15" s="90" t="s">
        <v>1</v>
      </c>
      <c r="P15" s="91"/>
      <c r="Q15" s="91"/>
      <c r="R15" s="91"/>
      <c r="S15" s="91"/>
      <c r="T15" s="91"/>
      <c r="U15" s="91"/>
      <c r="V15" s="91"/>
      <c r="W15" s="91"/>
      <c r="X15" s="91"/>
      <c r="Y15" s="87" t="s">
        <v>161</v>
      </c>
      <c r="Z15" s="88"/>
      <c r="AA15" s="89"/>
      <c r="AB15" s="90" t="s">
        <v>2</v>
      </c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2"/>
      <c r="AO15" s="87" t="s">
        <v>160</v>
      </c>
      <c r="AP15" s="88"/>
      <c r="AQ15" s="88"/>
      <c r="AR15" s="88"/>
      <c r="AS15" s="88"/>
      <c r="AT15" s="88"/>
      <c r="AU15" s="88"/>
      <c r="AV15" s="88"/>
      <c r="AW15" s="88"/>
      <c r="AX15" s="88"/>
      <c r="AY15" s="89"/>
      <c r="AZ15" s="11"/>
      <c r="BA15" s="11"/>
      <c r="BB15" s="11"/>
      <c r="BC15" s="11"/>
      <c r="BD15" s="11"/>
      <c r="BE15" s="11"/>
      <c r="BF15" s="11"/>
    </row>
    <row r="16" spans="1:171" s="9" customFormat="1" ht="67.5" x14ac:dyDescent="0.25">
      <c r="A16" s="70" t="s">
        <v>3</v>
      </c>
      <c r="B16" s="4" t="s">
        <v>0</v>
      </c>
      <c r="C16" s="4" t="s">
        <v>4</v>
      </c>
      <c r="D16" s="4" t="s">
        <v>5</v>
      </c>
      <c r="E16" s="4" t="s">
        <v>6</v>
      </c>
      <c r="F16" s="4" t="s">
        <v>7</v>
      </c>
      <c r="G16" s="3" t="s">
        <v>8</v>
      </c>
      <c r="H16" s="95" t="s">
        <v>9</v>
      </c>
      <c r="I16" s="95"/>
      <c r="J16" s="71" t="s">
        <v>57</v>
      </c>
      <c r="K16" s="71" t="s">
        <v>4</v>
      </c>
      <c r="L16" s="71" t="s">
        <v>6</v>
      </c>
      <c r="M16" s="71" t="s">
        <v>7</v>
      </c>
      <c r="N16" s="72" t="s">
        <v>8</v>
      </c>
      <c r="O16" s="64" t="s">
        <v>10</v>
      </c>
      <c r="P16" s="73" t="s">
        <v>11</v>
      </c>
      <c r="Q16" s="64" t="s">
        <v>147</v>
      </c>
      <c r="R16" s="64" t="s">
        <v>12</v>
      </c>
      <c r="S16" s="64" t="s">
        <v>134</v>
      </c>
      <c r="T16" s="64" t="s">
        <v>60</v>
      </c>
      <c r="U16" s="65" t="s">
        <v>13</v>
      </c>
      <c r="V16" s="66" t="s">
        <v>14</v>
      </c>
      <c r="W16" s="67" t="s">
        <v>103</v>
      </c>
      <c r="X16" s="67" t="s">
        <v>104</v>
      </c>
      <c r="Y16" s="68" t="s">
        <v>27</v>
      </c>
      <c r="Z16" s="1" t="s">
        <v>28</v>
      </c>
      <c r="AA16" s="1" t="s">
        <v>29</v>
      </c>
      <c r="AB16" s="67" t="s">
        <v>15</v>
      </c>
      <c r="AC16" s="67" t="s">
        <v>16</v>
      </c>
      <c r="AD16" s="67" t="s">
        <v>17</v>
      </c>
      <c r="AE16" s="67" t="s">
        <v>18</v>
      </c>
      <c r="AF16" s="67" t="s">
        <v>19</v>
      </c>
      <c r="AG16" s="67" t="s">
        <v>20</v>
      </c>
      <c r="AH16" s="67" t="s">
        <v>21</v>
      </c>
      <c r="AI16" s="67" t="s">
        <v>22</v>
      </c>
      <c r="AJ16" s="67" t="s">
        <v>23</v>
      </c>
      <c r="AK16" s="67" t="s">
        <v>24</v>
      </c>
      <c r="AL16" s="67" t="s">
        <v>25</v>
      </c>
      <c r="AM16" s="67" t="s">
        <v>26</v>
      </c>
      <c r="AN16" s="69" t="s">
        <v>146</v>
      </c>
      <c r="AO16" s="77" t="s">
        <v>154</v>
      </c>
      <c r="AP16" s="1" t="s">
        <v>37</v>
      </c>
      <c r="AQ16" s="40" t="s">
        <v>152</v>
      </c>
      <c r="AR16" s="1" t="s">
        <v>153</v>
      </c>
      <c r="AS16" s="2" t="s">
        <v>155</v>
      </c>
      <c r="AT16" s="3" t="s">
        <v>38</v>
      </c>
      <c r="AU16" s="2" t="s">
        <v>39</v>
      </c>
      <c r="AV16" s="3" t="s">
        <v>40</v>
      </c>
      <c r="AW16" s="2" t="s">
        <v>41</v>
      </c>
      <c r="AX16" s="4" t="s">
        <v>164</v>
      </c>
      <c r="AY16" s="3" t="s">
        <v>42</v>
      </c>
      <c r="AZ16" s="11"/>
      <c r="BA16" s="11"/>
      <c r="BB16" s="11"/>
      <c r="BC16" s="11"/>
      <c r="BD16" s="11"/>
      <c r="BE16" s="11"/>
      <c r="BF16" s="11"/>
    </row>
    <row r="17" spans="1:51" ht="15" customHeight="1" x14ac:dyDescent="0.25">
      <c r="A17" s="21">
        <v>1</v>
      </c>
      <c r="B17" s="86" t="s">
        <v>51</v>
      </c>
      <c r="C17" s="86" t="s">
        <v>52</v>
      </c>
      <c r="D17" s="86" t="s">
        <v>31</v>
      </c>
      <c r="E17" s="86" t="s">
        <v>31</v>
      </c>
      <c r="F17" s="86" t="s">
        <v>53</v>
      </c>
      <c r="G17" s="86">
        <v>10</v>
      </c>
      <c r="H17" s="86" t="s">
        <v>54</v>
      </c>
      <c r="I17" s="86"/>
      <c r="J17" s="36" t="s">
        <v>58</v>
      </c>
      <c r="K17" s="34" t="s">
        <v>55</v>
      </c>
      <c r="L17" s="34" t="s">
        <v>31</v>
      </c>
      <c r="M17" s="36" t="s">
        <v>59</v>
      </c>
      <c r="N17" s="34">
        <v>8</v>
      </c>
      <c r="O17" s="94" t="s">
        <v>34</v>
      </c>
      <c r="P17" s="86" t="s">
        <v>30</v>
      </c>
      <c r="Q17" s="35">
        <v>43922</v>
      </c>
      <c r="R17" s="35">
        <v>45291</v>
      </c>
      <c r="S17" s="20" t="s">
        <v>143</v>
      </c>
      <c r="T17" s="37">
        <v>8264</v>
      </c>
      <c r="U17" s="74" t="s">
        <v>65</v>
      </c>
      <c r="V17" s="34"/>
      <c r="W17" s="34" t="s">
        <v>72</v>
      </c>
      <c r="X17" s="34" t="s">
        <v>121</v>
      </c>
      <c r="Y17" s="79">
        <v>2150</v>
      </c>
      <c r="Z17" s="34">
        <f>366*24</f>
        <v>8784</v>
      </c>
      <c r="AA17" s="34">
        <v>12</v>
      </c>
      <c r="AB17" s="85">
        <v>153000</v>
      </c>
      <c r="AC17" s="85">
        <v>198000</v>
      </c>
      <c r="AD17" s="85">
        <v>182000</v>
      </c>
      <c r="AE17" s="85">
        <v>37000</v>
      </c>
      <c r="AF17" s="85">
        <v>10000</v>
      </c>
      <c r="AG17" s="85">
        <v>15000</v>
      </c>
      <c r="AH17" s="85">
        <v>48000</v>
      </c>
      <c r="AI17" s="85">
        <v>80000</v>
      </c>
      <c r="AJ17" s="85">
        <v>15000</v>
      </c>
      <c r="AK17" s="85">
        <v>250000</v>
      </c>
      <c r="AL17" s="85">
        <v>170000</v>
      </c>
      <c r="AM17" s="85">
        <v>50000</v>
      </c>
      <c r="AN17" s="84">
        <f>SUM(AB17:AM17)</f>
        <v>1208000</v>
      </c>
      <c r="AO17" s="5">
        <f>C5</f>
        <v>0</v>
      </c>
      <c r="AP17" s="6">
        <f>AN17*AO17</f>
        <v>0</v>
      </c>
      <c r="AQ17" s="48">
        <f>H6</f>
        <v>0</v>
      </c>
      <c r="AR17" s="45">
        <f>AA17*AQ17</f>
        <v>0</v>
      </c>
      <c r="AS17" s="47">
        <f>H7</f>
        <v>0</v>
      </c>
      <c r="AT17" s="7">
        <f>Y17*Z17*AS17</f>
        <v>0</v>
      </c>
      <c r="AU17" s="47">
        <f>H8</f>
        <v>0</v>
      </c>
      <c r="AV17" s="7">
        <f>AN17*AU17</f>
        <v>0</v>
      </c>
      <c r="AW17" s="8">
        <f>AP17+AR17+AT17+AV17</f>
        <v>0</v>
      </c>
      <c r="AX17" s="8">
        <f>AW17*C9</f>
        <v>0</v>
      </c>
      <c r="AY17" s="8">
        <f>AW17+AX17</f>
        <v>0</v>
      </c>
    </row>
    <row r="18" spans="1:51" x14ac:dyDescent="0.25">
      <c r="A18" s="21">
        <v>2</v>
      </c>
      <c r="B18" s="86"/>
      <c r="C18" s="86"/>
      <c r="D18" s="86"/>
      <c r="E18" s="86"/>
      <c r="F18" s="86"/>
      <c r="G18" s="86"/>
      <c r="H18" s="86"/>
      <c r="I18" s="86"/>
      <c r="J18" s="36" t="s">
        <v>61</v>
      </c>
      <c r="K18" s="34" t="s">
        <v>62</v>
      </c>
      <c r="L18" s="34" t="s">
        <v>31</v>
      </c>
      <c r="M18" s="39" t="s">
        <v>63</v>
      </c>
      <c r="N18" s="34">
        <v>43</v>
      </c>
      <c r="O18" s="94"/>
      <c r="P18" s="86"/>
      <c r="Q18" s="35">
        <v>43590</v>
      </c>
      <c r="R18" s="35" t="s">
        <v>162</v>
      </c>
      <c r="S18" s="63" t="s">
        <v>144</v>
      </c>
      <c r="T18" s="37">
        <v>8264</v>
      </c>
      <c r="U18" s="74" t="s">
        <v>64</v>
      </c>
      <c r="V18" s="34"/>
      <c r="W18" s="34" t="s">
        <v>72</v>
      </c>
      <c r="X18" s="34" t="s">
        <v>121</v>
      </c>
      <c r="Y18" s="34">
        <v>1000</v>
      </c>
      <c r="Z18" s="34">
        <f t="shared" ref="Z18:Z29" si="0">366*24</f>
        <v>8784</v>
      </c>
      <c r="AA18" s="34">
        <v>12</v>
      </c>
      <c r="AB18" s="83">
        <v>230000</v>
      </c>
      <c r="AC18" s="83">
        <v>163000</v>
      </c>
      <c r="AD18" s="83">
        <v>320000</v>
      </c>
      <c r="AE18" s="83">
        <v>400100</v>
      </c>
      <c r="AF18" s="83">
        <v>145000</v>
      </c>
      <c r="AG18" s="83">
        <v>131000</v>
      </c>
      <c r="AH18" s="83">
        <v>310000</v>
      </c>
      <c r="AI18" s="83">
        <v>221000</v>
      </c>
      <c r="AJ18" s="83">
        <v>210000</v>
      </c>
      <c r="AK18" s="83">
        <v>313700</v>
      </c>
      <c r="AL18" s="83">
        <v>313000</v>
      </c>
      <c r="AM18" s="83">
        <v>314000</v>
      </c>
      <c r="AN18" s="84">
        <f t="shared" ref="AN18:AN29" si="1">SUM(AB18:AM18)</f>
        <v>3070800</v>
      </c>
      <c r="AO18" s="5">
        <f>C5</f>
        <v>0</v>
      </c>
      <c r="AP18" s="6">
        <f t="shared" ref="AP18:AP20" si="2">AN18*AO18</f>
        <v>0</v>
      </c>
      <c r="AQ18" s="48">
        <f>H6</f>
        <v>0</v>
      </c>
      <c r="AR18" s="45">
        <f t="shared" ref="AR18:AR28" si="3">AA18*AQ18</f>
        <v>0</v>
      </c>
      <c r="AS18" s="50">
        <f>H7</f>
        <v>0</v>
      </c>
      <c r="AT18" s="7">
        <f t="shared" ref="AT18:AT20" si="4">Y18*Z18*AS18</f>
        <v>0</v>
      </c>
      <c r="AU18" s="50">
        <f>H8</f>
        <v>0</v>
      </c>
      <c r="AV18" s="7">
        <f t="shared" ref="AV18:AV29" si="5">AN18*AU18</f>
        <v>0</v>
      </c>
      <c r="AW18" s="8">
        <f t="shared" ref="AW18:AW29" si="6">AP18+AR18+AT18+AV18</f>
        <v>0</v>
      </c>
      <c r="AX18" s="8">
        <f>AW18*C9</f>
        <v>0</v>
      </c>
      <c r="AY18" s="8">
        <f t="shared" ref="AY18:AY29" si="7">AW18+AX18</f>
        <v>0</v>
      </c>
    </row>
    <row r="19" spans="1:51" x14ac:dyDescent="0.25">
      <c r="A19" s="21">
        <v>3</v>
      </c>
      <c r="B19" s="86"/>
      <c r="C19" s="86"/>
      <c r="D19" s="86"/>
      <c r="E19" s="86"/>
      <c r="F19" s="86"/>
      <c r="G19" s="86"/>
      <c r="H19" s="86"/>
      <c r="I19" s="86"/>
      <c r="J19" s="36" t="s">
        <v>66</v>
      </c>
      <c r="K19" s="34" t="s">
        <v>67</v>
      </c>
      <c r="L19" s="34" t="s">
        <v>68</v>
      </c>
      <c r="M19" s="39" t="s">
        <v>71</v>
      </c>
      <c r="N19" s="34" t="s">
        <v>69</v>
      </c>
      <c r="O19" s="94"/>
      <c r="P19" s="86"/>
      <c r="Q19" s="35">
        <v>38106</v>
      </c>
      <c r="R19" s="35" t="s">
        <v>162</v>
      </c>
      <c r="S19" s="20" t="s">
        <v>142</v>
      </c>
      <c r="T19" s="37">
        <v>8264</v>
      </c>
      <c r="U19" s="74" t="s">
        <v>70</v>
      </c>
      <c r="V19" s="34"/>
      <c r="W19" s="34" t="s">
        <v>32</v>
      </c>
      <c r="X19" s="34" t="s">
        <v>122</v>
      </c>
      <c r="Y19" s="34">
        <v>530</v>
      </c>
      <c r="Z19" s="34">
        <f t="shared" si="0"/>
        <v>8784</v>
      </c>
      <c r="AA19" s="80">
        <v>12</v>
      </c>
      <c r="AB19" s="82">
        <v>110000</v>
      </c>
      <c r="AC19" s="82">
        <v>95000</v>
      </c>
      <c r="AD19" s="82">
        <v>92000</v>
      </c>
      <c r="AE19" s="82">
        <v>70000</v>
      </c>
      <c r="AF19" s="82">
        <v>15000</v>
      </c>
      <c r="AG19" s="82">
        <v>5000</v>
      </c>
      <c r="AH19" s="82">
        <v>4000</v>
      </c>
      <c r="AI19" s="82">
        <v>4000</v>
      </c>
      <c r="AJ19" s="82">
        <v>7500</v>
      </c>
      <c r="AK19" s="82">
        <v>27000</v>
      </c>
      <c r="AL19" s="82">
        <v>62000</v>
      </c>
      <c r="AM19" s="82">
        <v>105000</v>
      </c>
      <c r="AN19" s="81">
        <f t="shared" si="1"/>
        <v>596500</v>
      </c>
      <c r="AO19" s="5">
        <f>C5</f>
        <v>0</v>
      </c>
      <c r="AP19" s="6">
        <f t="shared" si="2"/>
        <v>0</v>
      </c>
      <c r="AQ19" s="48">
        <f>G6</f>
        <v>0</v>
      </c>
      <c r="AR19" s="45">
        <f t="shared" si="3"/>
        <v>0</v>
      </c>
      <c r="AS19" s="47">
        <f>G7</f>
        <v>0</v>
      </c>
      <c r="AT19" s="7">
        <f t="shared" si="4"/>
        <v>0</v>
      </c>
      <c r="AU19" s="47">
        <f>G8</f>
        <v>0</v>
      </c>
      <c r="AV19" s="7">
        <f t="shared" si="5"/>
        <v>0</v>
      </c>
      <c r="AW19" s="8">
        <f t="shared" si="6"/>
        <v>0</v>
      </c>
      <c r="AX19" s="8">
        <f>AW19*C9</f>
        <v>0</v>
      </c>
      <c r="AY19" s="8">
        <f t="shared" si="7"/>
        <v>0</v>
      </c>
    </row>
    <row r="20" spans="1:51" x14ac:dyDescent="0.25">
      <c r="A20" s="21">
        <v>4</v>
      </c>
      <c r="B20" s="86"/>
      <c r="C20" s="86"/>
      <c r="D20" s="86"/>
      <c r="E20" s="86"/>
      <c r="F20" s="86"/>
      <c r="G20" s="86"/>
      <c r="H20" s="86"/>
      <c r="I20" s="86"/>
      <c r="J20" s="36" t="s">
        <v>73</v>
      </c>
      <c r="K20" s="34" t="s">
        <v>75</v>
      </c>
      <c r="L20" s="34" t="s">
        <v>31</v>
      </c>
      <c r="M20" s="39" t="s">
        <v>78</v>
      </c>
      <c r="N20" s="34">
        <v>5</v>
      </c>
      <c r="O20" s="94"/>
      <c r="P20" s="86"/>
      <c r="Q20" s="35">
        <v>38939</v>
      </c>
      <c r="R20" s="35" t="s">
        <v>162</v>
      </c>
      <c r="S20" s="20" t="s">
        <v>141</v>
      </c>
      <c r="T20" s="37">
        <v>8264</v>
      </c>
      <c r="U20" s="74" t="s">
        <v>74</v>
      </c>
      <c r="V20" s="34"/>
      <c r="W20" s="34" t="s">
        <v>32</v>
      </c>
      <c r="X20" s="34" t="s">
        <v>122</v>
      </c>
      <c r="Y20" s="34">
        <v>140</v>
      </c>
      <c r="Z20" s="34">
        <f t="shared" si="0"/>
        <v>8784</v>
      </c>
      <c r="AA20" s="80">
        <v>12</v>
      </c>
      <c r="AB20" s="82">
        <v>16000</v>
      </c>
      <c r="AC20" s="82">
        <v>14500</v>
      </c>
      <c r="AD20" s="82">
        <v>11000</v>
      </c>
      <c r="AE20" s="82">
        <v>8000</v>
      </c>
      <c r="AF20" s="82">
        <v>4500</v>
      </c>
      <c r="AG20" s="82">
        <v>3000</v>
      </c>
      <c r="AH20" s="82">
        <v>2600</v>
      </c>
      <c r="AI20" s="82">
        <v>3000</v>
      </c>
      <c r="AJ20" s="82">
        <v>4500</v>
      </c>
      <c r="AK20" s="82">
        <v>11000</v>
      </c>
      <c r="AL20" s="82">
        <v>12500</v>
      </c>
      <c r="AM20" s="82">
        <v>16500</v>
      </c>
      <c r="AN20" s="81">
        <f t="shared" si="1"/>
        <v>107100</v>
      </c>
      <c r="AO20" s="5">
        <f>C5</f>
        <v>0</v>
      </c>
      <c r="AP20" s="6">
        <f t="shared" si="2"/>
        <v>0</v>
      </c>
      <c r="AQ20" s="48">
        <f>G6</f>
        <v>0</v>
      </c>
      <c r="AR20" s="45">
        <f t="shared" si="3"/>
        <v>0</v>
      </c>
      <c r="AS20" s="47">
        <f>G7</f>
        <v>0</v>
      </c>
      <c r="AT20" s="7">
        <f t="shared" si="4"/>
        <v>0</v>
      </c>
      <c r="AU20" s="47">
        <f>G8</f>
        <v>0</v>
      </c>
      <c r="AV20" s="7">
        <f t="shared" si="5"/>
        <v>0</v>
      </c>
      <c r="AW20" s="8">
        <f t="shared" si="6"/>
        <v>0</v>
      </c>
      <c r="AX20" s="8">
        <f>AW20*C9</f>
        <v>0</v>
      </c>
      <c r="AY20" s="8">
        <f t="shared" si="7"/>
        <v>0</v>
      </c>
    </row>
    <row r="21" spans="1:51" x14ac:dyDescent="0.25">
      <c r="A21" s="34">
        <v>5</v>
      </c>
      <c r="B21" s="86"/>
      <c r="C21" s="86"/>
      <c r="D21" s="86"/>
      <c r="E21" s="86"/>
      <c r="F21" s="86"/>
      <c r="G21" s="86"/>
      <c r="H21" s="86"/>
      <c r="I21" s="86"/>
      <c r="J21" s="36" t="s">
        <v>82</v>
      </c>
      <c r="K21" s="34" t="s">
        <v>83</v>
      </c>
      <c r="L21" s="34" t="s">
        <v>31</v>
      </c>
      <c r="M21" s="39" t="s">
        <v>84</v>
      </c>
      <c r="N21" s="34">
        <v>29</v>
      </c>
      <c r="O21" s="94"/>
      <c r="P21" s="86"/>
      <c r="Q21" s="35">
        <v>40345</v>
      </c>
      <c r="R21" s="35" t="s">
        <v>162</v>
      </c>
      <c r="S21" s="20">
        <v>236290</v>
      </c>
      <c r="T21" s="37">
        <v>3300222</v>
      </c>
      <c r="U21" s="74" t="s">
        <v>85</v>
      </c>
      <c r="V21" s="34" t="s">
        <v>86</v>
      </c>
      <c r="W21" s="34" t="s">
        <v>35</v>
      </c>
      <c r="X21" s="34" t="s">
        <v>106</v>
      </c>
      <c r="Y21" s="34"/>
      <c r="Z21" s="34">
        <f t="shared" si="0"/>
        <v>8784</v>
      </c>
      <c r="AA21" s="80">
        <v>12</v>
      </c>
      <c r="AB21" s="82">
        <v>12000</v>
      </c>
      <c r="AC21" s="82">
        <v>10000</v>
      </c>
      <c r="AD21" s="82">
        <v>10000</v>
      </c>
      <c r="AE21" s="82">
        <v>7000</v>
      </c>
      <c r="AF21" s="82">
        <v>6500</v>
      </c>
      <c r="AG21" s="82">
        <v>2500</v>
      </c>
      <c r="AH21" s="82">
        <v>2700</v>
      </c>
      <c r="AI21" s="82">
        <v>2700</v>
      </c>
      <c r="AJ21" s="82">
        <v>3200</v>
      </c>
      <c r="AK21" s="82">
        <v>7800</v>
      </c>
      <c r="AL21" s="82">
        <v>9900</v>
      </c>
      <c r="AM21" s="82">
        <v>11500</v>
      </c>
      <c r="AN21" s="81">
        <f t="shared" si="1"/>
        <v>85800</v>
      </c>
      <c r="AO21" s="5">
        <f>C5</f>
        <v>0</v>
      </c>
      <c r="AP21" s="6">
        <f t="shared" ref="AP21:AP22" si="8">AN21*AO21</f>
        <v>0</v>
      </c>
      <c r="AQ21" s="48">
        <f>F6</f>
        <v>0</v>
      </c>
      <c r="AR21" s="45">
        <f t="shared" si="3"/>
        <v>0</v>
      </c>
      <c r="AS21" s="46">
        <f>F7</f>
        <v>0</v>
      </c>
      <c r="AT21" s="7">
        <f>AA21*AS21</f>
        <v>0</v>
      </c>
      <c r="AU21" s="47">
        <f>F8</f>
        <v>0</v>
      </c>
      <c r="AV21" s="7">
        <f t="shared" si="5"/>
        <v>0</v>
      </c>
      <c r="AW21" s="8">
        <f t="shared" si="6"/>
        <v>0</v>
      </c>
      <c r="AX21" s="8">
        <f>AW21*C9</f>
        <v>0</v>
      </c>
      <c r="AY21" s="8">
        <f t="shared" si="7"/>
        <v>0</v>
      </c>
    </row>
    <row r="22" spans="1:51" x14ac:dyDescent="0.25">
      <c r="A22" s="21">
        <v>6</v>
      </c>
      <c r="B22" s="86"/>
      <c r="C22" s="86"/>
      <c r="D22" s="86"/>
      <c r="E22" s="86"/>
      <c r="F22" s="86"/>
      <c r="G22" s="86"/>
      <c r="H22" s="86"/>
      <c r="I22" s="86"/>
      <c r="J22" s="36" t="s">
        <v>93</v>
      </c>
      <c r="K22" s="34" t="s">
        <v>94</v>
      </c>
      <c r="L22" s="34" t="s">
        <v>31</v>
      </c>
      <c r="M22" s="39" t="s">
        <v>95</v>
      </c>
      <c r="N22" s="34">
        <v>8</v>
      </c>
      <c r="O22" s="94"/>
      <c r="P22" s="86"/>
      <c r="Q22" s="35">
        <v>40673</v>
      </c>
      <c r="R22" s="35" t="s">
        <v>162</v>
      </c>
      <c r="S22" s="23" t="s">
        <v>137</v>
      </c>
      <c r="T22" s="37">
        <v>3300222</v>
      </c>
      <c r="U22" s="74" t="s">
        <v>96</v>
      </c>
      <c r="V22" s="34" t="s">
        <v>97</v>
      </c>
      <c r="W22" s="34" t="s">
        <v>35</v>
      </c>
      <c r="X22" s="34" t="s">
        <v>106</v>
      </c>
      <c r="Y22" s="34"/>
      <c r="Z22" s="34">
        <f t="shared" si="0"/>
        <v>8784</v>
      </c>
      <c r="AA22" s="80">
        <v>12</v>
      </c>
      <c r="AB22" s="82">
        <v>14500</v>
      </c>
      <c r="AC22" s="82">
        <v>13500</v>
      </c>
      <c r="AD22" s="82">
        <v>12500</v>
      </c>
      <c r="AE22" s="82">
        <v>10500</v>
      </c>
      <c r="AF22" s="82">
        <v>5000</v>
      </c>
      <c r="AG22" s="82">
        <v>4000</v>
      </c>
      <c r="AH22" s="82">
        <v>4000</v>
      </c>
      <c r="AI22" s="82">
        <v>4500</v>
      </c>
      <c r="AJ22" s="82">
        <v>4500</v>
      </c>
      <c r="AK22" s="82">
        <v>6500</v>
      </c>
      <c r="AL22" s="82">
        <v>8500</v>
      </c>
      <c r="AM22" s="82">
        <v>13500</v>
      </c>
      <c r="AN22" s="81">
        <f t="shared" si="1"/>
        <v>101500</v>
      </c>
      <c r="AO22" s="5">
        <f>C5</f>
        <v>0</v>
      </c>
      <c r="AP22" s="6">
        <f t="shared" si="8"/>
        <v>0</v>
      </c>
      <c r="AQ22" s="48">
        <f>F6</f>
        <v>0</v>
      </c>
      <c r="AR22" s="45">
        <f t="shared" si="3"/>
        <v>0</v>
      </c>
      <c r="AS22" s="46">
        <f>F7</f>
        <v>0</v>
      </c>
      <c r="AT22" s="7">
        <f t="shared" ref="AT22:AT29" si="9">AA22*AS22</f>
        <v>0</v>
      </c>
      <c r="AU22" s="47">
        <f>F8</f>
        <v>0</v>
      </c>
      <c r="AV22" s="7">
        <f t="shared" si="5"/>
        <v>0</v>
      </c>
      <c r="AW22" s="8">
        <f t="shared" si="6"/>
        <v>0</v>
      </c>
      <c r="AX22" s="8">
        <f>AW22*C9</f>
        <v>0</v>
      </c>
      <c r="AY22" s="8">
        <f t="shared" si="7"/>
        <v>0</v>
      </c>
    </row>
    <row r="23" spans="1:51" x14ac:dyDescent="0.25">
      <c r="A23" s="21">
        <v>7</v>
      </c>
      <c r="B23" s="86"/>
      <c r="C23" s="86"/>
      <c r="D23" s="86"/>
      <c r="E23" s="86"/>
      <c r="F23" s="86"/>
      <c r="G23" s="86"/>
      <c r="H23" s="86"/>
      <c r="I23" s="86"/>
      <c r="J23" s="36" t="s">
        <v>76</v>
      </c>
      <c r="K23" s="34" t="s">
        <v>77</v>
      </c>
      <c r="L23" s="34" t="s">
        <v>31</v>
      </c>
      <c r="M23" s="39" t="s">
        <v>79</v>
      </c>
      <c r="N23" s="34">
        <v>37</v>
      </c>
      <c r="O23" s="94"/>
      <c r="P23" s="86"/>
      <c r="Q23" s="35">
        <v>43558</v>
      </c>
      <c r="R23" s="35" t="s">
        <v>162</v>
      </c>
      <c r="S23" s="20" t="s">
        <v>135</v>
      </c>
      <c r="T23" s="37">
        <v>3308405</v>
      </c>
      <c r="U23" s="74" t="s">
        <v>80</v>
      </c>
      <c r="V23" s="34" t="s">
        <v>81</v>
      </c>
      <c r="W23" s="34" t="s">
        <v>33</v>
      </c>
      <c r="X23" s="34" t="s">
        <v>120</v>
      </c>
      <c r="Y23" s="34"/>
      <c r="Z23" s="34">
        <f t="shared" si="0"/>
        <v>8784</v>
      </c>
      <c r="AA23" s="80">
        <v>12</v>
      </c>
      <c r="AB23" s="82">
        <v>7500</v>
      </c>
      <c r="AC23" s="82">
        <v>4000</v>
      </c>
      <c r="AD23" s="82">
        <v>4000</v>
      </c>
      <c r="AE23" s="82">
        <v>3500</v>
      </c>
      <c r="AF23" s="82">
        <v>4000</v>
      </c>
      <c r="AG23" s="82">
        <v>300</v>
      </c>
      <c r="AH23" s="82">
        <v>500</v>
      </c>
      <c r="AI23" s="82">
        <v>0</v>
      </c>
      <c r="AJ23" s="82">
        <v>2000</v>
      </c>
      <c r="AK23" s="82">
        <v>2000</v>
      </c>
      <c r="AL23" s="82">
        <v>4500</v>
      </c>
      <c r="AM23" s="82">
        <v>5000</v>
      </c>
      <c r="AN23" s="81">
        <f t="shared" si="1"/>
        <v>37300</v>
      </c>
      <c r="AO23" s="5">
        <f>C5</f>
        <v>0</v>
      </c>
      <c r="AP23" s="6">
        <f t="shared" ref="AP23:AP28" si="10">AN23*AO23</f>
        <v>0</v>
      </c>
      <c r="AQ23" s="48">
        <f>E6</f>
        <v>0</v>
      </c>
      <c r="AR23" s="45">
        <f t="shared" si="3"/>
        <v>0</v>
      </c>
      <c r="AS23" s="46">
        <f>E7</f>
        <v>0</v>
      </c>
      <c r="AT23" s="7">
        <f t="shared" si="9"/>
        <v>0</v>
      </c>
      <c r="AU23" s="47">
        <f>E8</f>
        <v>0</v>
      </c>
      <c r="AV23" s="7">
        <f t="shared" si="5"/>
        <v>0</v>
      </c>
      <c r="AW23" s="8">
        <f t="shared" si="6"/>
        <v>0</v>
      </c>
      <c r="AX23" s="8">
        <f>AW23*C9</f>
        <v>0</v>
      </c>
      <c r="AY23" s="8">
        <f t="shared" si="7"/>
        <v>0</v>
      </c>
    </row>
    <row r="24" spans="1:51" x14ac:dyDescent="0.25">
      <c r="A24" s="34">
        <v>8</v>
      </c>
      <c r="B24" s="86"/>
      <c r="C24" s="86"/>
      <c r="D24" s="86"/>
      <c r="E24" s="86"/>
      <c r="F24" s="86"/>
      <c r="G24" s="86"/>
      <c r="H24" s="86"/>
      <c r="I24" s="86"/>
      <c r="J24" s="39" t="s">
        <v>123</v>
      </c>
      <c r="K24" s="34" t="s">
        <v>125</v>
      </c>
      <c r="L24" s="34" t="s">
        <v>31</v>
      </c>
      <c r="M24" s="39" t="s">
        <v>124</v>
      </c>
      <c r="N24" s="34">
        <v>1</v>
      </c>
      <c r="O24" s="94"/>
      <c r="P24" s="86"/>
      <c r="Q24" s="22">
        <v>40345</v>
      </c>
      <c r="R24" s="35" t="s">
        <v>162</v>
      </c>
      <c r="S24" s="20" t="s">
        <v>145</v>
      </c>
      <c r="T24" s="34">
        <v>3300222</v>
      </c>
      <c r="U24" s="74" t="s">
        <v>129</v>
      </c>
      <c r="V24" s="34" t="s">
        <v>133</v>
      </c>
      <c r="W24" s="34" t="s">
        <v>33</v>
      </c>
      <c r="X24" s="34" t="s">
        <v>120</v>
      </c>
      <c r="Y24" s="34"/>
      <c r="Z24" s="34">
        <f t="shared" si="0"/>
        <v>8784</v>
      </c>
      <c r="AA24" s="80">
        <v>12</v>
      </c>
      <c r="AB24" s="82">
        <v>8000</v>
      </c>
      <c r="AC24" s="82">
        <v>5000</v>
      </c>
      <c r="AD24" s="82">
        <v>5000</v>
      </c>
      <c r="AE24" s="82">
        <v>2500</v>
      </c>
      <c r="AF24" s="82">
        <v>2500</v>
      </c>
      <c r="AG24" s="82">
        <v>0</v>
      </c>
      <c r="AH24" s="82">
        <v>0</v>
      </c>
      <c r="AI24" s="82">
        <v>0</v>
      </c>
      <c r="AJ24" s="82">
        <v>700</v>
      </c>
      <c r="AK24" s="82">
        <v>700</v>
      </c>
      <c r="AL24" s="82">
        <v>4500</v>
      </c>
      <c r="AM24" s="82">
        <v>5000</v>
      </c>
      <c r="AN24" s="81">
        <f t="shared" si="1"/>
        <v>33900</v>
      </c>
      <c r="AO24" s="47">
        <f>C5</f>
        <v>0</v>
      </c>
      <c r="AP24" s="6">
        <f t="shared" si="10"/>
        <v>0</v>
      </c>
      <c r="AQ24" s="46">
        <f>E6</f>
        <v>0</v>
      </c>
      <c r="AR24" s="45">
        <f t="shared" si="3"/>
        <v>0</v>
      </c>
      <c r="AS24" s="75">
        <f>E7</f>
        <v>0</v>
      </c>
      <c r="AT24" s="7">
        <f t="shared" si="9"/>
        <v>0</v>
      </c>
      <c r="AU24" s="76">
        <f>E8</f>
        <v>0</v>
      </c>
      <c r="AV24" s="7">
        <f t="shared" si="5"/>
        <v>0</v>
      </c>
      <c r="AW24" s="8">
        <f t="shared" si="6"/>
        <v>0</v>
      </c>
      <c r="AX24" s="8">
        <f>AW24*C9</f>
        <v>0</v>
      </c>
      <c r="AY24" s="8">
        <f t="shared" si="7"/>
        <v>0</v>
      </c>
    </row>
    <row r="25" spans="1:51" x14ac:dyDescent="0.25">
      <c r="A25" s="34">
        <v>9</v>
      </c>
      <c r="B25" s="86"/>
      <c r="C25" s="86"/>
      <c r="D25" s="86"/>
      <c r="E25" s="86"/>
      <c r="F25" s="86"/>
      <c r="G25" s="86"/>
      <c r="H25" s="86"/>
      <c r="I25" s="86"/>
      <c r="J25" s="39" t="s">
        <v>131</v>
      </c>
      <c r="K25" s="34" t="s">
        <v>67</v>
      </c>
      <c r="L25" s="34" t="s">
        <v>126</v>
      </c>
      <c r="M25" s="39" t="s">
        <v>127</v>
      </c>
      <c r="N25" s="34" t="s">
        <v>128</v>
      </c>
      <c r="O25" s="94"/>
      <c r="P25" s="86"/>
      <c r="Q25" s="35">
        <v>40098</v>
      </c>
      <c r="R25" s="35" t="s">
        <v>162</v>
      </c>
      <c r="S25" s="20">
        <v>147027</v>
      </c>
      <c r="T25" s="34">
        <v>3287641</v>
      </c>
      <c r="U25" s="74" t="s">
        <v>130</v>
      </c>
      <c r="V25" s="34" t="s">
        <v>132</v>
      </c>
      <c r="W25" s="34" t="s">
        <v>33</v>
      </c>
      <c r="X25" s="34" t="s">
        <v>120</v>
      </c>
      <c r="Y25" s="34"/>
      <c r="Z25" s="34">
        <f t="shared" si="0"/>
        <v>8784</v>
      </c>
      <c r="AA25" s="80">
        <v>12</v>
      </c>
      <c r="AB25" s="82">
        <v>6000</v>
      </c>
      <c r="AC25" s="82">
        <v>6000</v>
      </c>
      <c r="AD25" s="82">
        <v>6000</v>
      </c>
      <c r="AE25" s="82">
        <v>2500</v>
      </c>
      <c r="AF25" s="82">
        <v>2500</v>
      </c>
      <c r="AG25" s="82">
        <v>1300</v>
      </c>
      <c r="AH25" s="82">
        <v>200</v>
      </c>
      <c r="AI25" s="82">
        <v>600</v>
      </c>
      <c r="AJ25" s="82">
        <v>700</v>
      </c>
      <c r="AK25" s="82">
        <v>1000</v>
      </c>
      <c r="AL25" s="82">
        <v>6000</v>
      </c>
      <c r="AM25" s="82">
        <v>6000</v>
      </c>
      <c r="AN25" s="81">
        <f t="shared" si="1"/>
        <v>38800</v>
      </c>
      <c r="AO25" s="47">
        <f>C5</f>
        <v>0</v>
      </c>
      <c r="AP25" s="6">
        <f t="shared" si="10"/>
        <v>0</v>
      </c>
      <c r="AQ25" s="46">
        <f>E6</f>
        <v>0</v>
      </c>
      <c r="AR25" s="45">
        <f t="shared" si="3"/>
        <v>0</v>
      </c>
      <c r="AS25" s="75">
        <f>E7</f>
        <v>0</v>
      </c>
      <c r="AT25" s="7">
        <f t="shared" si="9"/>
        <v>0</v>
      </c>
      <c r="AU25" s="76">
        <f>E8</f>
        <v>0</v>
      </c>
      <c r="AV25" s="7">
        <f t="shared" si="5"/>
        <v>0</v>
      </c>
      <c r="AW25" s="8">
        <f t="shared" si="6"/>
        <v>0</v>
      </c>
      <c r="AX25" s="8">
        <f>AW25*C9</f>
        <v>0</v>
      </c>
      <c r="AY25" s="8">
        <f t="shared" si="7"/>
        <v>0</v>
      </c>
    </row>
    <row r="26" spans="1:51" x14ac:dyDescent="0.25">
      <c r="A26" s="21">
        <v>10</v>
      </c>
      <c r="B26" s="86"/>
      <c r="C26" s="86"/>
      <c r="D26" s="86"/>
      <c r="E26" s="86"/>
      <c r="F26" s="86"/>
      <c r="G26" s="86"/>
      <c r="H26" s="86"/>
      <c r="I26" s="86"/>
      <c r="J26" s="36" t="s">
        <v>98</v>
      </c>
      <c r="K26" s="34" t="s">
        <v>99</v>
      </c>
      <c r="L26" s="34" t="s">
        <v>31</v>
      </c>
      <c r="M26" s="39" t="s">
        <v>100</v>
      </c>
      <c r="N26" s="34">
        <v>1</v>
      </c>
      <c r="O26" s="94"/>
      <c r="P26" s="86"/>
      <c r="Q26" s="22">
        <v>40345</v>
      </c>
      <c r="R26" s="35" t="s">
        <v>162</v>
      </c>
      <c r="S26" s="23" t="s">
        <v>138</v>
      </c>
      <c r="T26" s="37">
        <v>3300222</v>
      </c>
      <c r="U26" s="74" t="s">
        <v>101</v>
      </c>
      <c r="V26" s="34" t="s">
        <v>102</v>
      </c>
      <c r="W26" s="34" t="s">
        <v>33</v>
      </c>
      <c r="X26" s="34" t="s">
        <v>105</v>
      </c>
      <c r="Y26" s="34"/>
      <c r="Z26" s="34">
        <f t="shared" si="0"/>
        <v>8784</v>
      </c>
      <c r="AA26" s="80">
        <v>12</v>
      </c>
      <c r="AB26" s="82">
        <v>4500</v>
      </c>
      <c r="AC26" s="82">
        <v>4000</v>
      </c>
      <c r="AD26" s="82">
        <v>3000</v>
      </c>
      <c r="AE26" s="82">
        <v>2500</v>
      </c>
      <c r="AF26" s="82">
        <v>2000</v>
      </c>
      <c r="AG26" s="82">
        <v>400</v>
      </c>
      <c r="AH26" s="82">
        <v>400</v>
      </c>
      <c r="AI26" s="82">
        <v>400</v>
      </c>
      <c r="AJ26" s="82">
        <v>500</v>
      </c>
      <c r="AK26" s="82">
        <v>2000</v>
      </c>
      <c r="AL26" s="82">
        <v>3000</v>
      </c>
      <c r="AM26" s="82">
        <v>3000</v>
      </c>
      <c r="AN26" s="81">
        <f t="shared" si="1"/>
        <v>25700</v>
      </c>
      <c r="AO26" s="41">
        <f>C5</f>
        <v>0</v>
      </c>
      <c r="AP26" s="6">
        <f t="shared" si="10"/>
        <v>0</v>
      </c>
      <c r="AQ26" s="49">
        <f>E6</f>
        <v>0</v>
      </c>
      <c r="AR26" s="45">
        <f t="shared" si="3"/>
        <v>0</v>
      </c>
      <c r="AS26" s="46">
        <f>E7</f>
        <v>0</v>
      </c>
      <c r="AT26" s="7">
        <f t="shared" si="9"/>
        <v>0</v>
      </c>
      <c r="AU26" s="47">
        <f>E8</f>
        <v>0</v>
      </c>
      <c r="AV26" s="7">
        <f t="shared" si="5"/>
        <v>0</v>
      </c>
      <c r="AW26" s="8">
        <f t="shared" si="6"/>
        <v>0</v>
      </c>
      <c r="AX26" s="8">
        <f>AW26*C9</f>
        <v>0</v>
      </c>
      <c r="AY26" s="8">
        <f t="shared" si="7"/>
        <v>0</v>
      </c>
    </row>
    <row r="27" spans="1:51" x14ac:dyDescent="0.25">
      <c r="A27" s="21">
        <v>11</v>
      </c>
      <c r="B27" s="86"/>
      <c r="C27" s="86"/>
      <c r="D27" s="86"/>
      <c r="E27" s="86"/>
      <c r="F27" s="86"/>
      <c r="G27" s="86"/>
      <c r="H27" s="86"/>
      <c r="I27" s="86"/>
      <c r="J27" s="36" t="s">
        <v>108</v>
      </c>
      <c r="K27" s="34" t="s">
        <v>109</v>
      </c>
      <c r="L27" s="34" t="s">
        <v>31</v>
      </c>
      <c r="M27" s="39" t="s">
        <v>110</v>
      </c>
      <c r="N27" s="34" t="s">
        <v>111</v>
      </c>
      <c r="O27" s="94"/>
      <c r="P27" s="86"/>
      <c r="Q27" s="22">
        <v>40345</v>
      </c>
      <c r="R27" s="35" t="s">
        <v>162</v>
      </c>
      <c r="S27" s="23" t="s">
        <v>140</v>
      </c>
      <c r="T27" s="38">
        <v>3296575</v>
      </c>
      <c r="U27" s="74" t="s">
        <v>112</v>
      </c>
      <c r="V27" s="34" t="s">
        <v>113</v>
      </c>
      <c r="W27" s="34" t="s">
        <v>33</v>
      </c>
      <c r="X27" s="34" t="s">
        <v>105</v>
      </c>
      <c r="Y27" s="34"/>
      <c r="Z27" s="34">
        <f t="shared" si="0"/>
        <v>8784</v>
      </c>
      <c r="AA27" s="80">
        <v>12</v>
      </c>
      <c r="AB27" s="82">
        <v>5000</v>
      </c>
      <c r="AC27" s="82">
        <v>5000</v>
      </c>
      <c r="AD27" s="82">
        <v>4500</v>
      </c>
      <c r="AE27" s="82">
        <v>4200</v>
      </c>
      <c r="AF27" s="82">
        <v>2000</v>
      </c>
      <c r="AG27" s="82">
        <v>0</v>
      </c>
      <c r="AH27" s="82">
        <v>0</v>
      </c>
      <c r="AI27" s="82">
        <v>0</v>
      </c>
      <c r="AJ27" s="82">
        <v>200</v>
      </c>
      <c r="AK27" s="82">
        <v>3000</v>
      </c>
      <c r="AL27" s="82">
        <v>3500</v>
      </c>
      <c r="AM27" s="82">
        <v>4500</v>
      </c>
      <c r="AN27" s="81">
        <f t="shared" si="1"/>
        <v>31900</v>
      </c>
      <c r="AO27" s="41">
        <f>C5</f>
        <v>0</v>
      </c>
      <c r="AP27" s="6">
        <f t="shared" si="10"/>
        <v>0</v>
      </c>
      <c r="AQ27" s="49">
        <f>E6</f>
        <v>0</v>
      </c>
      <c r="AR27" s="45">
        <f t="shared" si="3"/>
        <v>0</v>
      </c>
      <c r="AS27" s="46">
        <f>E7</f>
        <v>0</v>
      </c>
      <c r="AT27" s="7">
        <f t="shared" si="9"/>
        <v>0</v>
      </c>
      <c r="AU27" s="47">
        <f>E8</f>
        <v>0</v>
      </c>
      <c r="AV27" s="7">
        <f t="shared" si="5"/>
        <v>0</v>
      </c>
      <c r="AW27" s="8">
        <f t="shared" si="6"/>
        <v>0</v>
      </c>
      <c r="AX27" s="8">
        <f>AW27*C9</f>
        <v>0</v>
      </c>
      <c r="AY27" s="8">
        <f t="shared" si="7"/>
        <v>0</v>
      </c>
    </row>
    <row r="28" spans="1:51" x14ac:dyDescent="0.25">
      <c r="A28" s="21">
        <v>12</v>
      </c>
      <c r="B28" s="86"/>
      <c r="C28" s="86"/>
      <c r="D28" s="86"/>
      <c r="E28" s="86"/>
      <c r="F28" s="86"/>
      <c r="G28" s="86"/>
      <c r="H28" s="86"/>
      <c r="I28" s="86"/>
      <c r="J28" s="39" t="s">
        <v>114</v>
      </c>
      <c r="K28" s="34" t="s">
        <v>115</v>
      </c>
      <c r="L28" s="34" t="s">
        <v>31</v>
      </c>
      <c r="M28" s="39" t="s">
        <v>116</v>
      </c>
      <c r="N28" s="34" t="s">
        <v>117</v>
      </c>
      <c r="O28" s="94"/>
      <c r="P28" s="86"/>
      <c r="Q28" s="35">
        <v>42226</v>
      </c>
      <c r="R28" s="35" t="s">
        <v>162</v>
      </c>
      <c r="S28" s="20" t="s">
        <v>139</v>
      </c>
      <c r="T28" s="34">
        <v>3302648</v>
      </c>
      <c r="U28" s="74" t="s">
        <v>118</v>
      </c>
      <c r="V28" s="34" t="s">
        <v>119</v>
      </c>
      <c r="W28" s="34" t="s">
        <v>33</v>
      </c>
      <c r="X28" s="34" t="s">
        <v>105</v>
      </c>
      <c r="Y28" s="34"/>
      <c r="Z28" s="34">
        <f t="shared" si="0"/>
        <v>8784</v>
      </c>
      <c r="AA28" s="80">
        <v>12</v>
      </c>
      <c r="AB28" s="82">
        <v>4000</v>
      </c>
      <c r="AC28" s="82">
        <v>3500</v>
      </c>
      <c r="AD28" s="82">
        <v>3500</v>
      </c>
      <c r="AE28" s="82">
        <v>2300</v>
      </c>
      <c r="AF28" s="82">
        <v>1000</v>
      </c>
      <c r="AG28" s="82">
        <v>400</v>
      </c>
      <c r="AH28" s="82">
        <v>300</v>
      </c>
      <c r="AI28" s="82">
        <v>300</v>
      </c>
      <c r="AJ28" s="82">
        <v>600</v>
      </c>
      <c r="AK28" s="82">
        <v>1700</v>
      </c>
      <c r="AL28" s="82">
        <v>3000</v>
      </c>
      <c r="AM28" s="82">
        <v>4000</v>
      </c>
      <c r="AN28" s="81">
        <f t="shared" si="1"/>
        <v>24600</v>
      </c>
      <c r="AO28" s="47">
        <f>C5</f>
        <v>0</v>
      </c>
      <c r="AP28" s="6">
        <f t="shared" si="10"/>
        <v>0</v>
      </c>
      <c r="AQ28" s="46">
        <f>E6</f>
        <v>0</v>
      </c>
      <c r="AR28" s="45">
        <f t="shared" si="3"/>
        <v>0</v>
      </c>
      <c r="AS28" s="75">
        <f>E7</f>
        <v>0</v>
      </c>
      <c r="AT28" s="7">
        <f t="shared" si="9"/>
        <v>0</v>
      </c>
      <c r="AU28" s="76">
        <f>E8</f>
        <v>0</v>
      </c>
      <c r="AV28" s="7">
        <f t="shared" si="5"/>
        <v>0</v>
      </c>
      <c r="AW28" s="8">
        <f t="shared" si="6"/>
        <v>0</v>
      </c>
      <c r="AX28" s="8">
        <f>AW28*C9</f>
        <v>0</v>
      </c>
      <c r="AY28" s="8">
        <f t="shared" si="7"/>
        <v>0</v>
      </c>
    </row>
    <row r="29" spans="1:51" x14ac:dyDescent="0.25">
      <c r="A29" s="78">
        <v>13</v>
      </c>
      <c r="B29" s="86"/>
      <c r="C29" s="86"/>
      <c r="D29" s="86"/>
      <c r="E29" s="86"/>
      <c r="F29" s="86"/>
      <c r="G29" s="86"/>
      <c r="H29" s="86"/>
      <c r="I29" s="86"/>
      <c r="J29" s="36" t="s">
        <v>87</v>
      </c>
      <c r="K29" s="34" t="s">
        <v>88</v>
      </c>
      <c r="L29" s="34" t="s">
        <v>31</v>
      </c>
      <c r="M29" s="39" t="s">
        <v>90</v>
      </c>
      <c r="N29" s="20" t="s">
        <v>89</v>
      </c>
      <c r="O29" s="94"/>
      <c r="P29" s="86"/>
      <c r="Q29" s="22">
        <v>40345</v>
      </c>
      <c r="R29" s="35" t="s">
        <v>162</v>
      </c>
      <c r="S29" s="23" t="s">
        <v>136</v>
      </c>
      <c r="T29" s="37">
        <v>3300222</v>
      </c>
      <c r="U29" s="74" t="s">
        <v>91</v>
      </c>
      <c r="V29" s="34" t="s">
        <v>92</v>
      </c>
      <c r="W29" s="34" t="s">
        <v>36</v>
      </c>
      <c r="X29" s="34" t="s">
        <v>107</v>
      </c>
      <c r="Y29" s="34"/>
      <c r="Z29" s="34">
        <f t="shared" si="0"/>
        <v>8784</v>
      </c>
      <c r="AA29" s="80">
        <v>12</v>
      </c>
      <c r="AB29" s="82">
        <v>100</v>
      </c>
      <c r="AC29" s="82">
        <v>100</v>
      </c>
      <c r="AD29" s="82">
        <v>100</v>
      </c>
      <c r="AE29" s="82">
        <v>50</v>
      </c>
      <c r="AF29" s="82">
        <v>50</v>
      </c>
      <c r="AG29" s="82">
        <v>40</v>
      </c>
      <c r="AH29" s="82">
        <v>60</v>
      </c>
      <c r="AI29" s="82">
        <v>50</v>
      </c>
      <c r="AJ29" s="82">
        <v>50</v>
      </c>
      <c r="AK29" s="82">
        <v>100</v>
      </c>
      <c r="AL29" s="82">
        <v>100</v>
      </c>
      <c r="AM29" s="82">
        <v>100</v>
      </c>
      <c r="AN29" s="81">
        <f t="shared" si="1"/>
        <v>900</v>
      </c>
      <c r="AO29" s="41">
        <f>C5</f>
        <v>0</v>
      </c>
      <c r="AP29" s="6">
        <f>AN29*AO29</f>
        <v>0</v>
      </c>
      <c r="AQ29" s="49">
        <f>C6</f>
        <v>0</v>
      </c>
      <c r="AR29" s="45">
        <f>AA29*AQ29</f>
        <v>0</v>
      </c>
      <c r="AS29" s="46">
        <f>C7</f>
        <v>0</v>
      </c>
      <c r="AT29" s="7">
        <f t="shared" si="9"/>
        <v>0</v>
      </c>
      <c r="AU29" s="47">
        <f>C8</f>
        <v>0</v>
      </c>
      <c r="AV29" s="7">
        <f t="shared" si="5"/>
        <v>0</v>
      </c>
      <c r="AW29" s="8">
        <f t="shared" si="6"/>
        <v>0</v>
      </c>
      <c r="AX29" s="8">
        <f>AW29*C9</f>
        <v>0</v>
      </c>
      <c r="AY29" s="8">
        <f t="shared" si="7"/>
        <v>0</v>
      </c>
    </row>
    <row r="30" spans="1:51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30"/>
      <c r="K30" s="24"/>
      <c r="L30" s="24"/>
      <c r="M30" s="30"/>
      <c r="N30" s="24"/>
      <c r="O30" s="24"/>
      <c r="P30" s="24"/>
      <c r="Q30" s="24"/>
      <c r="R30" s="24"/>
      <c r="S30" s="24"/>
      <c r="T30" s="24"/>
      <c r="U30" s="25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</row>
    <row r="31" spans="1:51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30"/>
      <c r="K31" s="24"/>
      <c r="L31" s="24"/>
      <c r="M31" s="30"/>
      <c r="N31" s="24"/>
      <c r="O31" s="24"/>
      <c r="P31" s="24"/>
      <c r="Q31" s="24"/>
      <c r="R31" s="24"/>
      <c r="S31" s="24"/>
      <c r="T31" s="24"/>
      <c r="U31" s="25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</row>
    <row r="32" spans="1:5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30"/>
      <c r="K32" s="24"/>
      <c r="L32" s="24"/>
      <c r="M32" s="30"/>
      <c r="N32" s="24"/>
      <c r="O32" s="24"/>
      <c r="P32" s="24"/>
      <c r="Q32" s="24"/>
      <c r="R32" s="24"/>
      <c r="S32" s="24"/>
      <c r="T32" s="24"/>
      <c r="U32" s="25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</row>
    <row r="33" spans="1:41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30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5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</row>
    <row r="34" spans="1:41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30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5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</row>
    <row r="35" spans="1:41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30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5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</row>
    <row r="36" spans="1:41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30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5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</row>
    <row r="37" spans="1:41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30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5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</row>
    <row r="38" spans="1:41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30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5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</row>
    <row r="39" spans="1:41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30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5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</row>
    <row r="40" spans="1:41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30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</row>
    <row r="41" spans="1:4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30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</row>
    <row r="42" spans="1:4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30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</row>
    <row r="43" spans="1:41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30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</row>
    <row r="44" spans="1:41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30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</row>
    <row r="45" spans="1:41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30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</row>
    <row r="46" spans="1:41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30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</row>
    <row r="47" spans="1:41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30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</row>
    <row r="48" spans="1:41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30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</row>
    <row r="49" spans="1:41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30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</row>
    <row r="50" spans="1:41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30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</row>
    <row r="51" spans="1:41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30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</row>
    <row r="52" spans="1:41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30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</row>
    <row r="53" spans="1:41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30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</row>
    <row r="54" spans="1:41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30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</row>
    <row r="55" spans="1:41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30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</row>
    <row r="56" spans="1:41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30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</row>
    <row r="57" spans="1:41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30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</row>
    <row r="58" spans="1:41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30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</row>
    <row r="59" spans="1:41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30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</row>
    <row r="60" spans="1:41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30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</row>
    <row r="61" spans="1:41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30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</row>
    <row r="62" spans="1:41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30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</row>
    <row r="63" spans="1:41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30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</row>
    <row r="64" spans="1:41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30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</row>
    <row r="65" spans="1:41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30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</row>
    <row r="66" spans="1:41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30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</row>
    <row r="67" spans="1:41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30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</row>
    <row r="68" spans="1:41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30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</row>
    <row r="69" spans="1:41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30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</row>
    <row r="70" spans="1:41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30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</row>
    <row r="71" spans="1:41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30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</row>
    <row r="72" spans="1:41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30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</row>
    <row r="73" spans="1:41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30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</row>
    <row r="74" spans="1:41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30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</row>
    <row r="75" spans="1:41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30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</row>
    <row r="76" spans="1:41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30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</row>
    <row r="77" spans="1:41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30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</row>
    <row r="78" spans="1:41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30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</row>
    <row r="79" spans="1:41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30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</row>
    <row r="80" spans="1:41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30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</row>
    <row r="81" spans="1:41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30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</row>
    <row r="82" spans="1:41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30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</row>
    <row r="83" spans="1:41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30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</row>
    <row r="84" spans="1:41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30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</row>
    <row r="85" spans="1:41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30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</row>
    <row r="86" spans="1:41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30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</row>
    <row r="87" spans="1:41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30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</row>
    <row r="88" spans="1:41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30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</row>
    <row r="89" spans="1:41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30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</row>
    <row r="90" spans="1:41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30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</row>
    <row r="91" spans="1:41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30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</row>
    <row r="92" spans="1:41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30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</row>
    <row r="93" spans="1:4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30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</row>
    <row r="94" spans="1:4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30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</row>
    <row r="95" spans="1:4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30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</row>
  </sheetData>
  <mergeCells count="29">
    <mergeCell ref="C12:H12"/>
    <mergeCell ref="B3:B4"/>
    <mergeCell ref="C5:H5"/>
    <mergeCell ref="B13:H13"/>
    <mergeCell ref="B15:I15"/>
    <mergeCell ref="B2:I2"/>
    <mergeCell ref="C3:H3"/>
    <mergeCell ref="C9:H9"/>
    <mergeCell ref="C10:H10"/>
    <mergeCell ref="C11:H11"/>
    <mergeCell ref="C4:D4"/>
    <mergeCell ref="C6:D6"/>
    <mergeCell ref="C7:D7"/>
    <mergeCell ref="C8:D8"/>
    <mergeCell ref="B17:B29"/>
    <mergeCell ref="C17:C29"/>
    <mergeCell ref="D17:D29"/>
    <mergeCell ref="E17:E29"/>
    <mergeCell ref="AO15:AY15"/>
    <mergeCell ref="AB15:AN15"/>
    <mergeCell ref="O15:X15"/>
    <mergeCell ref="Y15:AA15"/>
    <mergeCell ref="J15:N15"/>
    <mergeCell ref="O17:O29"/>
    <mergeCell ref="P17:P29"/>
    <mergeCell ref="F17:F29"/>
    <mergeCell ref="G17:G29"/>
    <mergeCell ref="H16:I16"/>
    <mergeCell ref="H17:I29"/>
  </mergeCells>
  <pageMargins left="0.7" right="0.7" top="0.75" bottom="0.75" header="0.3" footer="0.3"/>
  <pageSetup paperSize="8" scale="2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ppg - kalkulator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2025-03-24T07:48:15Z</dcterms:modified>
</cp:coreProperties>
</file>