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Dane wstepne\SM Szobiszowice\zuzycie wody\PEC\"/>
    </mc:Choice>
  </mc:AlternateContent>
  <xr:revisionPtr revIDLastSave="0" documentId="13_ncr:1_{38A46540-9E2C-421D-AF85-A562BF62A82F}" xr6:coauthVersionLast="47" xr6:coauthVersionMax="47" xr10:uidLastSave="{00000000-0000-0000-0000-000000000000}"/>
  <bookViews>
    <workbookView xWindow="-26295" yWindow="2505" windowWidth="21600" windowHeight="11385" activeTab="1" xr2:uid="{00000000-000D-0000-FFFF-FFFF00000000}"/>
  </bookViews>
  <sheets>
    <sheet name="S-4" sheetId="1" r:id="rId1"/>
    <sheet name="Podsumowanie" sheetId="9" r:id="rId2"/>
  </sheets>
  <definedNames>
    <definedName name="_xlnm.Print_Area" localSheetId="1">Podsumowanie!$A$4:$B$32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B44" i="9" l="1"/>
  <c r="B43" i="9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 l="1"/>
  <c r="E62" i="1" s="1"/>
  <c r="B88" i="9" l="1"/>
  <c r="B87" i="9"/>
  <c r="B46" i="9" l="1"/>
  <c r="B45" i="9"/>
  <c r="B39" i="9"/>
  <c r="B38" i="9"/>
  <c r="B32" i="9"/>
  <c r="B31" i="9"/>
  <c r="B24" i="9"/>
  <c r="B25" i="9"/>
  <c r="B93" i="9" l="1"/>
  <c r="B92" i="9" l="1"/>
  <c r="E68" i="1" l="1"/>
  <c r="B53" i="9"/>
  <c r="B52" i="9"/>
  <c r="B10" i="9" l="1"/>
  <c r="B11" i="9"/>
  <c r="B17" i="9"/>
  <c r="B18" i="9"/>
  <c r="B94" i="9" l="1"/>
  <c r="B95" i="9"/>
  <c r="B81" i="9" l="1"/>
  <c r="B80" i="9"/>
  <c r="B74" i="9"/>
  <c r="B73" i="9"/>
  <c r="B66" i="9"/>
  <c r="B67" i="9"/>
  <c r="B59" i="9"/>
  <c r="B60" i="9"/>
  <c r="E61" i="1" l="1"/>
</calcChain>
</file>

<file path=xl/sharedStrings.xml><?xml version="1.0" encoding="utf-8"?>
<sst xmlns="http://schemas.openxmlformats.org/spreadsheetml/2006/main" count="212" uniqueCount="97">
  <si>
    <t>Adres</t>
  </si>
  <si>
    <t>30.12-27.01</t>
  </si>
  <si>
    <t>Zimna Woda</t>
  </si>
  <si>
    <t>Nowy wodomierz</t>
  </si>
  <si>
    <t>Zużycie</t>
  </si>
  <si>
    <t>Wymiana/Uwagi</t>
  </si>
  <si>
    <t>Sokoła 4/1</t>
  </si>
  <si>
    <t>Działa</t>
  </si>
  <si>
    <t>Sokoła 4/2</t>
  </si>
  <si>
    <t>Sokoła 4/3</t>
  </si>
  <si>
    <t>Sokoła 4/4</t>
  </si>
  <si>
    <t>Sokoła 4/5</t>
  </si>
  <si>
    <t>Sokoła 4/6</t>
  </si>
  <si>
    <t>Sokoła 4/7</t>
  </si>
  <si>
    <t>Sokoła 4/8</t>
  </si>
  <si>
    <t>Nie mieszka</t>
  </si>
  <si>
    <t>Sokoła 4/9</t>
  </si>
  <si>
    <t>Sokoła 4/10</t>
  </si>
  <si>
    <t>Sokoła 4/11</t>
  </si>
  <si>
    <t>Sokoła 4/12</t>
  </si>
  <si>
    <t>Sokoła 4/13</t>
  </si>
  <si>
    <t>Sokoła 4/14</t>
  </si>
  <si>
    <t>Sokoła 4/15</t>
  </si>
  <si>
    <t>Sokoła 4/16</t>
  </si>
  <si>
    <t>Sokoła 4/17</t>
  </si>
  <si>
    <t>Sokoła 4/18</t>
  </si>
  <si>
    <t>Sokoła 4/19</t>
  </si>
  <si>
    <t>Sokoła 4/20</t>
  </si>
  <si>
    <t>Sokoła 4/21</t>
  </si>
  <si>
    <t>Sokoła 4/22</t>
  </si>
  <si>
    <t>Sokoła 4/23</t>
  </si>
  <si>
    <t>Sokoła 4/24</t>
  </si>
  <si>
    <t>Sokoła 4/25</t>
  </si>
  <si>
    <t>Sokoła 4/26</t>
  </si>
  <si>
    <t>Sokoła 4/27</t>
  </si>
  <si>
    <t>Sokoła 4/28</t>
  </si>
  <si>
    <t>Sokoła 4/29</t>
  </si>
  <si>
    <t>Sokoła 4/30</t>
  </si>
  <si>
    <t>Sokoła 4/31</t>
  </si>
  <si>
    <t>Sokoła 4/32</t>
  </si>
  <si>
    <t>Sokoła 4/33</t>
  </si>
  <si>
    <t>Sokoła 4/34</t>
  </si>
  <si>
    <t>Sokoła 4/35</t>
  </si>
  <si>
    <t>Sokoła 4/36</t>
  </si>
  <si>
    <t>Sokoła 4/37</t>
  </si>
  <si>
    <t>Sokoła 4/38</t>
  </si>
  <si>
    <t>Sokoła 4/39</t>
  </si>
  <si>
    <t>Sokoła 4/40</t>
  </si>
  <si>
    <t>Sokoła 4/41</t>
  </si>
  <si>
    <t>Sokoła 4/42</t>
  </si>
  <si>
    <t>Sokoła 4/43</t>
  </si>
  <si>
    <t>Sokoła 4/44</t>
  </si>
  <si>
    <t>Sokoła 4/45</t>
  </si>
  <si>
    <t>Sokoła 4/46</t>
  </si>
  <si>
    <t>Sokoła 4/47</t>
  </si>
  <si>
    <t>Sokoła 4/48</t>
  </si>
  <si>
    <t>Sokoła 4/49</t>
  </si>
  <si>
    <t>Sokoła 4/50</t>
  </si>
  <si>
    <t>Sokoła 4/51</t>
  </si>
  <si>
    <t>Sokoła 4/52</t>
  </si>
  <si>
    <t>Sokoła 4/53</t>
  </si>
  <si>
    <t>Sokoła 4/54</t>
  </si>
  <si>
    <t>Sokoła 4/55</t>
  </si>
  <si>
    <t>Sokoła 4/PG</t>
  </si>
  <si>
    <t>SM/Działa</t>
  </si>
  <si>
    <t>Razem</t>
  </si>
  <si>
    <t>PWIK</t>
  </si>
  <si>
    <t>%%</t>
  </si>
  <si>
    <t>Różnica</t>
  </si>
  <si>
    <t>ZW</t>
  </si>
  <si>
    <t>RAZEM</t>
  </si>
  <si>
    <t>STYCZEŃ</t>
  </si>
  <si>
    <t>S-4</t>
  </si>
  <si>
    <t>ISTA</t>
  </si>
  <si>
    <t>RÓZNICA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</si>
  <si>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</si>
  <si>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</si>
  <si>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</si>
  <si>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</si>
  <si>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</si>
  <si>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</si>
  <si>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</si>
  <si>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</si>
  <si>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</si>
  <si>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</si>
  <si>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</si>
  <si>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UWAGI I WYJAŚNIENIA</t>
  </si>
  <si>
    <t>1.  Styczeń - Podczas wymiany wodomierzy w 15 lokalach zostały wymienione również nakładki przekazujące dane. W związku z tym, że centrala magazynująca odczyty nie utworzyła nowego połączenia z nakładkami na wodomierzach, odczyt zdalny był niemożliwy. Brakujące odczyty w lokalach mieszkalnych zostały uśrednione tj. - S4 - 1 lokal; Szt 16-20 - 1 lokal; Szt 58-62 - 1 lokal; Szt 25-33 - 3 lokale; Szt 17-23 - 1 lokal; T86-96 - 6 lokali.</t>
  </si>
  <si>
    <t>2. Styczeń - Różnice spowodowane są terminem wykonania odczytów w Grudniu 2022 przez PWIK. Odczyt został wykonany w dniu 30.12 około godz. 12:00 (piątek). Odczyty wodomierzy lokalowych (ISTA) wykonano w 31.12 około godz. 24:00. W związku z tym przesunięcie czasowe o 1,5 doby powoduje wzrost różnic zwykle do 5%.</t>
  </si>
  <si>
    <t>3. Luty - Moduły w 11 lokalach mieszkalnych nie przekazują odczytu zdalnego. W związku z tym te lokale są naliczane szacunkowo względem poprzedniego roku tj. S4 - 1 lokal, Szt 16-20 - 1 lokal; Szt 25-33 - 3 lokale; T86-96 - 5 lokali; BK 2-8 - 1 lokal.</t>
  </si>
  <si>
    <t>4. Marzec - moduły w 6 lokalach mieszkalnych zaczęły przekzywać dane odczytu zdalnego, w związku z tym niektóre wyniki są 'skokiem' zużycia na poszczególnych budynkach (pomimo wcześniejszego uśrednienia odczytów), co lekko zafałszowuje bilans miesięczny.  Pozostałe 5 lokali mieszkalnych w których nadal nie otrzymujemy danych odczytu zdalnego, zostały zgłoszone do ISTA celem zweryfikowania przyczyny.</t>
  </si>
  <si>
    <t>5. Kwiecień - Czerwiec - Szt 58-62, róznice spowodowane poborem wody firmy wykonującej termomodernizacje. (2 wodomierze poza odczytem zdalnym). Szt 1-15 - wodomierz cwu w 1 lokalu nie odczytywał zdalnie (łazienka po remoncie)</t>
  </si>
  <si>
    <t xml:space="preserve">6. Czerwiec - W związku z okresem remontowym budynkach, niektóre nakładki przestały przekazywać dane odczytu zdalnego, w związku z czym spisano protokoły oraz ustalono szacowany odczyt poszczególnych wodomierzy w lokala mieszkalnych tj. Szt 16-20 - 1 lokal; T86-96 - 1 lokal; Szt 25-33 - 2 lokale; BK 2-8 - 1 lokal; Szt 1-15 - 1 lokal. </t>
  </si>
  <si>
    <t>7. Sierpień - Szt 16-20,róznica na ZW spowodowana naprawą nakładki na wodomierzu. Przyjmowane było większe zużycie szacowane niż realne zużycie.</t>
  </si>
  <si>
    <t>* Różnice całoroczne związane z CW Szt 16-20 wynikają z porozumienia z SM Politechnika. Podział wody ciepłej pomiędzy budynkami wyliczany jest na cały rok ze zużycia wody z poprzedniego roku.</t>
  </si>
  <si>
    <r>
      <t>8. Ubytek wody z winy PEC - Sztabu Powstańczego 16-20 W-1 - PEC obciążony proporcją za 2,60m</t>
    </r>
    <r>
      <rPr>
        <b/>
        <vertAlign val="superscript"/>
        <sz val="12"/>
        <rFont val="Arial"/>
        <family val="2"/>
        <charset val="238"/>
      </rPr>
      <t xml:space="preserve">3 </t>
    </r>
    <r>
      <rPr>
        <b/>
        <sz val="12"/>
        <rFont val="Arial"/>
        <family val="2"/>
        <charset val="238"/>
      </rPr>
      <t>w wysokości 36,75 zł BRUTTO</t>
    </r>
  </si>
  <si>
    <t>Zużycia wody w budynku Sokoła 4 w Gliwicach za okres 01.01.2024r.-31.12.2024r.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</si>
</sst>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color indexed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b/>
      <sz val="9"/>
      <color indexed="9"/>
      <name val="Arial"/>
      <family val="2"/>
      <charset val="238"/>
    </font>
    <font>
      <sz val="10"/>
      <color theme="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22"/>
      <name val="Arial"/>
      <family val="2"/>
      <charset val="238"/>
    </font>
    <font>
      <sz val="10"/>
      <name val="Calibri"/>
      <family val="2"/>
      <charset val="238"/>
    </font>
    <font>
      <b/>
      <sz val="16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b/>
      <sz val="16"/>
      <color theme="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8"/>
      <color theme="0"/>
      <name val="Arial"/>
      <family val="2"/>
      <charset val="238"/>
    </font>
    <font>
      <sz val="10"/>
      <name val="Calibri"/>
      <family val="2"/>
      <charset val="238"/>
    </font>
    <font>
      <b/>
      <sz val="12"/>
      <color theme="0"/>
      <name val="Arial"/>
      <family val="2"/>
      <charset val="238"/>
    </font>
    <font>
      <sz val="10"/>
      <name val="Calibri"/>
      <family val="2"/>
      <charset val="238"/>
    </font>
    <font>
      <b/>
      <sz val="26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</font>
    <font>
      <sz val="11"/>
      <color indexed="8"/>
      <name val="Calibri"/>
      <family val="2"/>
      <scheme val="minor"/>
    </font>
    <font>
      <b/>
      <vertAlign val="superscript"/>
      <sz val="12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21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9" fillId="0" borderId="0"/>
    <xf numFmtId="0" fontId="25" fillId="0" borderId="0"/>
    <xf numFmtId="0" fontId="16" fillId="20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1" fillId="3" borderId="0" applyNumberFormat="0" applyBorder="0" applyAlignment="0" applyProtection="0"/>
    <xf numFmtId="0" fontId="31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0" fontId="48" fillId="0" borderId="0"/>
    <xf numFmtId="0" fontId="50" fillId="0" borderId="0"/>
    <xf numFmtId="0" fontId="52" fillId="0" borderId="0"/>
    <xf numFmtId="0" fontId="53" fillId="0" borderId="0"/>
    <xf numFmtId="0" fontId="54" fillId="0" borderId="0"/>
    <xf numFmtId="0" fontId="55" fillId="0" borderId="0"/>
  </cellStyleXfs>
  <cellXfs count="99">
    <xf numFmtId="0" fontId="0" fillId="0" borderId="0" xfId="0"/>
    <xf numFmtId="0" fontId="24" fillId="25" borderId="10" xfId="0" applyFont="1" applyFill="1" applyBorder="1" applyAlignment="1">
      <alignment horizontal="center"/>
    </xf>
    <xf numFmtId="0" fontId="24" fillId="26" borderId="10" xfId="0" applyFont="1" applyFill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2" fillId="27" borderId="1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6" fillId="28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center"/>
    </xf>
    <xf numFmtId="0" fontId="24" fillId="24" borderId="11" xfId="0" applyFont="1" applyFill="1" applyBorder="1" applyAlignment="1">
      <alignment horizontal="center"/>
    </xf>
    <xf numFmtId="17" fontId="0" fillId="0" borderId="0" xfId="0" applyNumberFormat="1"/>
    <xf numFmtId="20" fontId="0" fillId="0" borderId="0" xfId="0" applyNumberFormat="1"/>
    <xf numFmtId="2" fontId="0" fillId="0" borderId="0" xfId="0" applyNumberFormat="1"/>
    <xf numFmtId="0" fontId="3" fillId="30" borderId="21" xfId="0" applyFont="1" applyFill="1" applyBorder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2" fillId="30" borderId="10" xfId="0" applyFont="1" applyFill="1" applyBorder="1" applyAlignment="1">
      <alignment horizontal="center" vertical="center" wrapText="1"/>
    </xf>
    <xf numFmtId="0" fontId="32" fillId="33" borderId="20" xfId="0" applyFont="1" applyFill="1" applyBorder="1" applyAlignment="1">
      <alignment horizontal="center" vertical="center" wrapText="1"/>
    </xf>
    <xf numFmtId="2" fontId="32" fillId="33" borderId="1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7" fillId="27" borderId="14" xfId="0" applyFont="1" applyFill="1" applyBorder="1" applyAlignment="1">
      <alignment horizontal="center"/>
    </xf>
    <xf numFmtId="0" fontId="23" fillId="0" borderId="10" xfId="35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31" borderId="10" xfId="0" applyFont="1" applyFill="1" applyBorder="1" applyAlignment="1">
      <alignment horizontal="center" vertical="center"/>
    </xf>
    <xf numFmtId="0" fontId="23" fillId="31" borderId="10" xfId="35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2" fillId="27" borderId="28" xfId="0" applyFont="1" applyFill="1" applyBorder="1" applyAlignment="1">
      <alignment horizontal="center"/>
    </xf>
    <xf numFmtId="0" fontId="22" fillId="27" borderId="20" xfId="0" applyFont="1" applyFill="1" applyBorder="1" applyAlignment="1">
      <alignment horizontal="center"/>
    </xf>
    <xf numFmtId="0" fontId="27" fillId="27" borderId="21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24" fillId="31" borderId="20" xfId="0" applyFont="1" applyFill="1" applyBorder="1" applyAlignment="1">
      <alignment horizontal="center" vertical="center"/>
    </xf>
    <xf numFmtId="0" fontId="24" fillId="31" borderId="24" xfId="0" applyFont="1" applyFill="1" applyBorder="1" applyAlignment="1">
      <alignment horizontal="center" vertical="center"/>
    </xf>
    <xf numFmtId="0" fontId="23" fillId="31" borderId="22" xfId="35" applyFont="1" applyFill="1" applyBorder="1" applyAlignment="1">
      <alignment horizontal="center" vertical="center"/>
    </xf>
    <xf numFmtId="14" fontId="3" fillId="31" borderId="21" xfId="0" applyNumberFormat="1" applyFont="1" applyFill="1" applyBorder="1" applyAlignment="1">
      <alignment horizontal="center"/>
    </xf>
    <xf numFmtId="0" fontId="23" fillId="31" borderId="22" xfId="0" applyFont="1" applyFill="1" applyBorder="1" applyAlignment="1">
      <alignment horizontal="center" vertical="center"/>
    </xf>
    <xf numFmtId="0" fontId="3" fillId="31" borderId="23" xfId="0" applyFont="1" applyFill="1" applyBorder="1" applyAlignment="1">
      <alignment horizontal="center"/>
    </xf>
    <xf numFmtId="0" fontId="24" fillId="34" borderId="20" xfId="0" applyFont="1" applyFill="1" applyBorder="1" applyAlignment="1">
      <alignment horizontal="center" vertical="center"/>
    </xf>
    <xf numFmtId="0" fontId="23" fillId="34" borderId="10" xfId="35" applyFont="1" applyFill="1" applyBorder="1" applyAlignment="1">
      <alignment horizontal="center" vertical="center"/>
    </xf>
    <xf numFmtId="0" fontId="23" fillId="34" borderId="10" xfId="0" applyFont="1" applyFill="1" applyBorder="1" applyAlignment="1">
      <alignment horizontal="center" vertical="center"/>
    </xf>
    <xf numFmtId="0" fontId="32" fillId="35" borderId="20" xfId="0" applyFont="1" applyFill="1" applyBorder="1" applyAlignment="1">
      <alignment horizontal="center" vertical="center" wrapText="1"/>
    </xf>
    <xf numFmtId="0" fontId="32" fillId="35" borderId="10" xfId="0" applyFont="1" applyFill="1" applyBorder="1" applyAlignment="1">
      <alignment horizontal="center" vertical="center" wrapText="1"/>
    </xf>
    <xf numFmtId="0" fontId="32" fillId="36" borderId="20" xfId="0" applyFont="1" applyFill="1" applyBorder="1" applyAlignment="1">
      <alignment horizontal="center" vertical="center" wrapText="1"/>
    </xf>
    <xf numFmtId="0" fontId="32" fillId="36" borderId="10" xfId="0" applyFont="1" applyFill="1" applyBorder="1" applyAlignment="1">
      <alignment horizontal="center" vertical="center" wrapText="1"/>
    </xf>
    <xf numFmtId="2" fontId="32" fillId="0" borderId="0" xfId="0" applyNumberFormat="1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30" borderId="10" xfId="0" applyFont="1" applyFill="1" applyBorder="1" applyAlignment="1">
      <alignment horizontal="center" vertical="center"/>
    </xf>
    <xf numFmtId="0" fontId="3" fillId="35" borderId="20" xfId="0" applyFont="1" applyFill="1" applyBorder="1" applyAlignment="1">
      <alignment horizontal="center" vertical="center"/>
    </xf>
    <xf numFmtId="0" fontId="3" fillId="35" borderId="10" xfId="0" applyFont="1" applyFill="1" applyBorder="1" applyAlignment="1">
      <alignment horizontal="center" vertical="center"/>
    </xf>
    <xf numFmtId="0" fontId="3" fillId="33" borderId="20" xfId="0" applyFont="1" applyFill="1" applyBorder="1" applyAlignment="1">
      <alignment horizontal="center" vertical="center"/>
    </xf>
    <xf numFmtId="0" fontId="3" fillId="33" borderId="10" xfId="0" applyFont="1" applyFill="1" applyBorder="1" applyAlignment="1">
      <alignment horizontal="center" vertical="center"/>
    </xf>
    <xf numFmtId="0" fontId="3" fillId="36" borderId="20" xfId="0" applyFont="1" applyFill="1" applyBorder="1" applyAlignment="1">
      <alignment horizontal="center" vertical="center"/>
    </xf>
    <xf numFmtId="0" fontId="3" fillId="36" borderId="10" xfId="0" applyFont="1" applyFill="1" applyBorder="1" applyAlignment="1">
      <alignment horizontal="center" vertical="center"/>
    </xf>
    <xf numFmtId="0" fontId="27" fillId="29" borderId="20" xfId="0" applyFont="1" applyFill="1" applyBorder="1" applyAlignment="1">
      <alignment horizontal="center" vertical="center"/>
    </xf>
    <xf numFmtId="0" fontId="27" fillId="29" borderId="10" xfId="0" applyFont="1" applyFill="1" applyBorder="1" applyAlignment="1">
      <alignment horizontal="center" vertical="center"/>
    </xf>
    <xf numFmtId="0" fontId="3" fillId="31" borderId="20" xfId="0" applyFont="1" applyFill="1" applyBorder="1" applyAlignment="1">
      <alignment horizontal="center" vertical="center"/>
    </xf>
    <xf numFmtId="0" fontId="3" fillId="31" borderId="10" xfId="0" applyFont="1" applyFill="1" applyBorder="1" applyAlignment="1">
      <alignment horizontal="center" vertical="center"/>
    </xf>
    <xf numFmtId="0" fontId="3" fillId="32" borderId="20" xfId="0" applyFont="1" applyFill="1" applyBorder="1" applyAlignment="1">
      <alignment horizontal="center" vertical="center"/>
    </xf>
    <xf numFmtId="0" fontId="3" fillId="32" borderId="10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43" fillId="31" borderId="10" xfId="53" applyFill="1" applyBorder="1" applyAlignment="1">
      <alignment horizontal="center" vertical="center"/>
    </xf>
    <xf numFmtId="0" fontId="37" fillId="29" borderId="30" xfId="0" applyFont="1" applyFill="1" applyBorder="1" applyAlignment="1">
      <alignment horizontal="center" vertical="center" wrapText="1"/>
    </xf>
    <xf numFmtId="2" fontId="37" fillId="29" borderId="13" xfId="0" applyNumberFormat="1" applyFont="1" applyFill="1" applyBorder="1" applyAlignment="1">
      <alignment horizontal="center" vertical="center" wrapText="1"/>
    </xf>
    <xf numFmtId="0" fontId="38" fillId="31" borderId="10" xfId="0" applyFont="1" applyFill="1" applyBorder="1" applyAlignment="1">
      <alignment horizontal="center" vertical="center" wrapText="1"/>
    </xf>
    <xf numFmtId="0" fontId="24" fillId="30" borderId="20" xfId="0" applyFont="1" applyFill="1" applyBorder="1" applyAlignment="1">
      <alignment horizontal="center" vertical="center"/>
    </xf>
    <xf numFmtId="0" fontId="23" fillId="30" borderId="10" xfId="35" applyFont="1" applyFill="1" applyBorder="1" applyAlignment="1">
      <alignment horizontal="center" vertical="center"/>
    </xf>
    <xf numFmtId="0" fontId="23" fillId="30" borderId="10" xfId="0" applyFont="1" applyFill="1" applyBorder="1" applyAlignment="1">
      <alignment horizontal="center" vertical="center"/>
    </xf>
    <xf numFmtId="14" fontId="22" fillId="27" borderId="12" xfId="0" applyNumberFormat="1" applyFont="1" applyFill="1" applyBorder="1" applyAlignment="1">
      <alignment horizontal="center"/>
    </xf>
    <xf numFmtId="0" fontId="23" fillId="27" borderId="14" xfId="0" applyFont="1" applyFill="1" applyBorder="1" applyAlignment="1">
      <alignment horizontal="center"/>
    </xf>
    <xf numFmtId="0" fontId="27" fillId="27" borderId="35" xfId="0" applyFont="1" applyFill="1" applyBorder="1" applyAlignment="1">
      <alignment horizontal="center"/>
    </xf>
    <xf numFmtId="0" fontId="27" fillId="27" borderId="31" xfId="0" applyFont="1" applyFill="1" applyBorder="1" applyAlignment="1">
      <alignment horizontal="center"/>
    </xf>
    <xf numFmtId="0" fontId="27" fillId="27" borderId="32" xfId="0" applyFont="1" applyFill="1" applyBorder="1" applyAlignment="1">
      <alignment horizontal="center"/>
    </xf>
    <xf numFmtId="0" fontId="38" fillId="0" borderId="34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33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30" fillId="0" borderId="2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 wrapText="1"/>
    </xf>
    <xf numFmtId="17" fontId="30" fillId="0" borderId="20" xfId="0" applyNumberFormat="1" applyFont="1" applyBorder="1" applyAlignment="1">
      <alignment horizontal="center" vertical="center"/>
    </xf>
    <xf numFmtId="0" fontId="49" fillId="29" borderId="10" xfId="0" applyFont="1" applyFill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17" fontId="30" fillId="0" borderId="25" xfId="0" applyNumberFormat="1" applyFont="1" applyBorder="1" applyAlignment="1">
      <alignment horizontal="center" vertical="center"/>
    </xf>
  </cellXfs>
  <cellStyles count="6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10" xfId="50" xr:uid="{00000000-0005-0000-0000-000023000000}"/>
    <cellStyle name="Normalny 11" xfId="51" xr:uid="{00000000-0005-0000-0000-000024000000}"/>
    <cellStyle name="Normalny 12" xfId="52" xr:uid="{00000000-0005-0000-0000-000025000000}"/>
    <cellStyle name="Normalny 13" xfId="53" xr:uid="{00000000-0005-0000-0000-000026000000}"/>
    <cellStyle name="Normalny 14" xfId="54" xr:uid="{94C9E26F-7C80-4480-B76E-B62B109BE77D}"/>
    <cellStyle name="Normalny 15" xfId="55" xr:uid="{085C280D-044D-41E2-A362-FBA5BA3B9C77}"/>
    <cellStyle name="Normalny 16" xfId="56" xr:uid="{F19647D5-F588-45E0-AD33-90B016F46D15}"/>
    <cellStyle name="Normalny 17" xfId="57" xr:uid="{1F76E2FC-47D8-4284-B4AA-7B6EF2726FC1}"/>
    <cellStyle name="Normalny 18" xfId="58" xr:uid="{DA9BE94B-C20D-4F0F-B64D-EE16C9C1E10F}"/>
    <cellStyle name="Normalny 19" xfId="59" xr:uid="{03945745-47C5-4199-B44A-46E11D45A711}"/>
    <cellStyle name="Normalny 2" xfId="35" xr:uid="{00000000-0005-0000-0000-000027000000}"/>
    <cellStyle name="Normalny 20" xfId="60" xr:uid="{C6B24107-342C-46D9-AD39-3278282D2B62}"/>
    <cellStyle name="Normalny 21" xfId="61" xr:uid="{7284DB3A-54E2-4CC1-BDE3-A68256E111FD}"/>
    <cellStyle name="Normalny 22" xfId="62" xr:uid="{7A52F923-557D-4AEF-9AF0-AF59648CDE97}"/>
    <cellStyle name="Normalny 3" xfId="36" xr:uid="{00000000-0005-0000-0000-000028000000}"/>
    <cellStyle name="Normalny 4" xfId="44" xr:uid="{00000000-0005-0000-0000-000029000000}"/>
    <cellStyle name="Normalny 5" xfId="45" xr:uid="{00000000-0005-0000-0000-00002A000000}"/>
    <cellStyle name="Normalny 6" xfId="46" xr:uid="{00000000-0005-0000-0000-00002B000000}"/>
    <cellStyle name="Normalny 7" xfId="47" xr:uid="{00000000-0005-0000-0000-00002C000000}"/>
    <cellStyle name="Normalny 8" xfId="48" xr:uid="{00000000-0005-0000-0000-00002D000000}"/>
    <cellStyle name="Normalny 9" xfId="49" xr:uid="{00000000-0005-0000-0000-00002E000000}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00BC55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G68"/>
  <sheetViews>
    <sheetView topLeftCell="A2" workbookViewId="0">
      <selection activeCell="E59" sqref="E59"/>
    </sheetView>
  </sheetViews>
  <sheetFormatPr defaultRowHeight="12.75"/>
  <cols>
    <col min="1" max="1" width="28.5703125" customWidth="1"/>
    <col min="2" max="3" width="12.85546875" customWidth="1"/>
    <col min="4" max="4" width="12.85546875" hidden="1" customWidth="1"/>
    <col min="5" max="5" width="12.85546875" customWidth="1"/>
    <col min="6" max="6" width="32.7109375" customWidth="1"/>
    <col min="7" max="7" width="17.28515625" customWidth="1"/>
  </cols>
  <sheetData>
    <row r="1" spans="1:7" ht="12.75" hidden="1" customHeight="1">
      <c r="A1" s="30" t="s">
        <v>0</v>
      </c>
      <c r="B1" s="72" t="s">
        <v>1</v>
      </c>
      <c r="C1" s="73"/>
      <c r="D1" s="73"/>
      <c r="E1" s="73"/>
      <c r="F1" s="74"/>
      <c r="G1" s="9"/>
    </row>
    <row r="2" spans="1:7" ht="12.75" customHeight="1">
      <c r="A2" s="31"/>
      <c r="B2" s="70" t="s">
        <v>2</v>
      </c>
      <c r="C2" s="71"/>
      <c r="D2" s="21" t="s">
        <v>3</v>
      </c>
      <c r="E2" s="5" t="s">
        <v>4</v>
      </c>
      <c r="F2" s="32" t="s">
        <v>5</v>
      </c>
      <c r="G2" s="9"/>
    </row>
    <row r="3" spans="1:7" ht="12.75" customHeight="1">
      <c r="A3" s="29" t="s">
        <v>6</v>
      </c>
      <c r="B3" s="28">
        <v>53.664000000000001</v>
      </c>
      <c r="C3" s="28">
        <v>57.305</v>
      </c>
      <c r="D3" s="22"/>
      <c r="E3" s="23">
        <f t="shared" ref="E3:E34" si="0">C3-B3+D3</f>
        <v>3.6409999999999982</v>
      </c>
      <c r="F3" s="33" t="s">
        <v>7</v>
      </c>
      <c r="G3" s="9"/>
    </row>
    <row r="4" spans="1:7" ht="12.75" customHeight="1">
      <c r="A4" s="29" t="s">
        <v>8</v>
      </c>
      <c r="B4" s="22">
        <v>43.125</v>
      </c>
      <c r="C4" s="22">
        <v>45.609000000000002</v>
      </c>
      <c r="D4" s="22"/>
      <c r="E4" s="23">
        <f t="shared" si="0"/>
        <v>2.4840000000000018</v>
      </c>
      <c r="F4" s="33" t="s">
        <v>7</v>
      </c>
      <c r="G4" s="9"/>
    </row>
    <row r="5" spans="1:7" ht="12.75" customHeight="1">
      <c r="A5" s="40" t="s">
        <v>9</v>
      </c>
      <c r="B5" s="41">
        <v>78.477000000000004</v>
      </c>
      <c r="C5" s="41">
        <v>84.703000000000003</v>
      </c>
      <c r="D5" s="41"/>
      <c r="E5" s="42">
        <f t="shared" si="0"/>
        <v>6.2259999999999991</v>
      </c>
      <c r="F5" s="33" t="s">
        <v>7</v>
      </c>
      <c r="G5" s="9"/>
    </row>
    <row r="6" spans="1:7" ht="12.75" customHeight="1">
      <c r="A6" s="29" t="s">
        <v>10</v>
      </c>
      <c r="B6" s="22">
        <v>178.773</v>
      </c>
      <c r="C6" s="22">
        <v>187.44499999999999</v>
      </c>
      <c r="D6" s="22"/>
      <c r="E6" s="23">
        <f t="shared" si="0"/>
        <v>8.671999999999997</v>
      </c>
      <c r="F6" s="33" t="s">
        <v>7</v>
      </c>
      <c r="G6" s="9"/>
    </row>
    <row r="7" spans="1:7" ht="12.75" customHeight="1">
      <c r="A7" s="29" t="s">
        <v>11</v>
      </c>
      <c r="B7" s="22">
        <v>221.922</v>
      </c>
      <c r="C7" s="22">
        <v>232.38300000000001</v>
      </c>
      <c r="D7" s="22"/>
      <c r="E7" s="23">
        <f t="shared" si="0"/>
        <v>10.461000000000013</v>
      </c>
      <c r="F7" s="33" t="s">
        <v>7</v>
      </c>
      <c r="G7" s="9"/>
    </row>
    <row r="8" spans="1:7" ht="12.75" customHeight="1">
      <c r="A8" s="29" t="s">
        <v>12</v>
      </c>
      <c r="B8" s="22">
        <v>139.64099999999999</v>
      </c>
      <c r="C8" s="22">
        <v>146.18</v>
      </c>
      <c r="D8" s="22"/>
      <c r="E8" s="23">
        <f t="shared" si="0"/>
        <v>6.5390000000000157</v>
      </c>
      <c r="F8" s="33" t="s">
        <v>7</v>
      </c>
      <c r="G8" s="9"/>
    </row>
    <row r="9" spans="1:7" ht="12.75" customHeight="1">
      <c r="A9" s="29" t="s">
        <v>13</v>
      </c>
      <c r="B9" s="22">
        <v>117.867</v>
      </c>
      <c r="C9" s="22">
        <v>122.836</v>
      </c>
      <c r="D9" s="22"/>
      <c r="E9" s="23">
        <f t="shared" si="0"/>
        <v>4.9689999999999941</v>
      </c>
      <c r="F9" s="33" t="s">
        <v>7</v>
      </c>
      <c r="G9" s="9"/>
    </row>
    <row r="10" spans="1:7" ht="12.75" customHeight="1">
      <c r="A10" s="67" t="s">
        <v>14</v>
      </c>
      <c r="B10" s="68">
        <v>49.601999999999997</v>
      </c>
      <c r="C10" s="68">
        <v>49.734000000000002</v>
      </c>
      <c r="D10" s="68"/>
      <c r="E10" s="69">
        <f t="shared" si="0"/>
        <v>0.132000000000005</v>
      </c>
      <c r="F10" s="15" t="s">
        <v>15</v>
      </c>
      <c r="G10" s="9"/>
    </row>
    <row r="11" spans="1:7" ht="12.75" customHeight="1">
      <c r="A11" s="29" t="s">
        <v>16</v>
      </c>
      <c r="B11" s="22">
        <v>76.867000000000004</v>
      </c>
      <c r="C11" s="22">
        <v>81.069999999999993</v>
      </c>
      <c r="D11" s="22"/>
      <c r="E11" s="23">
        <f t="shared" si="0"/>
        <v>4.2029999999999887</v>
      </c>
      <c r="F11" s="33" t="s">
        <v>7</v>
      </c>
      <c r="G11" s="9"/>
    </row>
    <row r="12" spans="1:7" ht="12.75" customHeight="1">
      <c r="A12" s="34" t="s">
        <v>17</v>
      </c>
      <c r="B12" s="63">
        <v>19.530999999999999</v>
      </c>
      <c r="C12" s="63">
        <v>19.797000000000001</v>
      </c>
      <c r="D12" s="63"/>
      <c r="E12" s="24">
        <f t="shared" si="0"/>
        <v>0.26600000000000179</v>
      </c>
      <c r="F12" s="37" t="s">
        <v>7</v>
      </c>
      <c r="G12" s="9"/>
    </row>
    <row r="13" spans="1:7" ht="12.75" customHeight="1">
      <c r="A13" s="29" t="s">
        <v>18</v>
      </c>
      <c r="B13" s="22">
        <v>129.297</v>
      </c>
      <c r="C13" s="22">
        <v>134.85900000000001</v>
      </c>
      <c r="D13" s="22"/>
      <c r="E13" s="23">
        <f t="shared" si="0"/>
        <v>5.5620000000000118</v>
      </c>
      <c r="F13" s="33" t="s">
        <v>7</v>
      </c>
      <c r="G13" s="9"/>
    </row>
    <row r="14" spans="1:7" ht="12.75" customHeight="1">
      <c r="A14" s="29" t="s">
        <v>19</v>
      </c>
      <c r="B14" s="22">
        <v>33.289000000000001</v>
      </c>
      <c r="C14" s="22">
        <v>35.030999999999999</v>
      </c>
      <c r="D14" s="22"/>
      <c r="E14" s="23">
        <f t="shared" si="0"/>
        <v>1.7419999999999973</v>
      </c>
      <c r="F14" s="33" t="s">
        <v>7</v>
      </c>
      <c r="G14" s="9"/>
    </row>
    <row r="15" spans="1:7" ht="12.75" customHeight="1">
      <c r="A15" s="29" t="s">
        <v>20</v>
      </c>
      <c r="B15" s="22">
        <v>48.258000000000003</v>
      </c>
      <c r="C15" s="22">
        <v>49.938000000000002</v>
      </c>
      <c r="D15" s="22"/>
      <c r="E15" s="23">
        <f t="shared" si="0"/>
        <v>1.6799999999999997</v>
      </c>
      <c r="F15" s="33" t="s">
        <v>7</v>
      </c>
      <c r="G15" s="9"/>
    </row>
    <row r="16" spans="1:7" ht="12.75" customHeight="1">
      <c r="A16" s="29" t="s">
        <v>21</v>
      </c>
      <c r="B16" s="22">
        <v>210.602</v>
      </c>
      <c r="C16" s="22">
        <v>219.74199999999999</v>
      </c>
      <c r="D16" s="22"/>
      <c r="E16" s="23">
        <f t="shared" si="0"/>
        <v>9.1399999999999864</v>
      </c>
      <c r="F16" s="33" t="s">
        <v>7</v>
      </c>
      <c r="G16" s="9"/>
    </row>
    <row r="17" spans="1:7" ht="12.75" customHeight="1">
      <c r="A17" s="29" t="s">
        <v>22</v>
      </c>
      <c r="B17" s="22">
        <v>90.367000000000004</v>
      </c>
      <c r="C17" s="22">
        <v>94.343999999999994</v>
      </c>
      <c r="D17" s="22"/>
      <c r="E17" s="23">
        <f t="shared" si="0"/>
        <v>3.9769999999999897</v>
      </c>
      <c r="F17" s="33" t="s">
        <v>7</v>
      </c>
      <c r="G17" s="9"/>
    </row>
    <row r="18" spans="1:7" ht="12.75" customHeight="1">
      <c r="A18" s="29" t="s">
        <v>23</v>
      </c>
      <c r="B18" s="22">
        <v>16.617000000000001</v>
      </c>
      <c r="C18" s="22">
        <v>17.492000000000001</v>
      </c>
      <c r="D18" s="22"/>
      <c r="E18" s="23">
        <f t="shared" si="0"/>
        <v>0.875</v>
      </c>
      <c r="F18" s="33" t="s">
        <v>7</v>
      </c>
      <c r="G18" s="9"/>
    </row>
    <row r="19" spans="1:7" ht="12.75" customHeight="1">
      <c r="A19" s="29" t="s">
        <v>24</v>
      </c>
      <c r="B19" s="22">
        <v>108.711</v>
      </c>
      <c r="C19" s="22">
        <v>114.80500000000001</v>
      </c>
      <c r="D19" s="22"/>
      <c r="E19" s="23">
        <f t="shared" si="0"/>
        <v>6.0940000000000083</v>
      </c>
      <c r="F19" s="33" t="s">
        <v>7</v>
      </c>
      <c r="G19" s="9"/>
    </row>
    <row r="20" spans="1:7" ht="12.75" customHeight="1">
      <c r="A20" s="34" t="s">
        <v>25</v>
      </c>
      <c r="B20" s="25">
        <v>22.25</v>
      </c>
      <c r="C20" s="25">
        <v>25.398</v>
      </c>
      <c r="D20" s="25"/>
      <c r="E20" s="24">
        <f t="shared" si="0"/>
        <v>3.1479999999999997</v>
      </c>
      <c r="F20" s="37" t="s">
        <v>7</v>
      </c>
      <c r="G20" s="9"/>
    </row>
    <row r="21" spans="1:7" ht="12.75" customHeight="1">
      <c r="A21" s="29" t="s">
        <v>26</v>
      </c>
      <c r="B21" s="22">
        <v>118.57</v>
      </c>
      <c r="C21" s="22">
        <v>124.10899999999999</v>
      </c>
      <c r="D21" s="22"/>
      <c r="E21" s="23">
        <f t="shared" si="0"/>
        <v>5.5390000000000015</v>
      </c>
      <c r="F21" s="33" t="s">
        <v>7</v>
      </c>
      <c r="G21" s="9"/>
    </row>
    <row r="22" spans="1:7" ht="12.75" customHeight="1">
      <c r="A22" s="29" t="s">
        <v>27</v>
      </c>
      <c r="B22" s="26">
        <v>91.93</v>
      </c>
      <c r="C22" s="26">
        <v>96.914000000000001</v>
      </c>
      <c r="D22" s="26"/>
      <c r="E22" s="23">
        <f t="shared" si="0"/>
        <v>4.9839999999999947</v>
      </c>
      <c r="F22" s="33" t="s">
        <v>7</v>
      </c>
      <c r="G22" s="9"/>
    </row>
    <row r="23" spans="1:7" ht="12.75" customHeight="1">
      <c r="A23" s="29" t="s">
        <v>28</v>
      </c>
      <c r="B23" s="22">
        <v>101.586</v>
      </c>
      <c r="C23" s="22">
        <v>105.625</v>
      </c>
      <c r="D23" s="22"/>
      <c r="E23" s="23">
        <f t="shared" si="0"/>
        <v>4.0390000000000015</v>
      </c>
      <c r="F23" s="33" t="s">
        <v>7</v>
      </c>
      <c r="G23" s="9"/>
    </row>
    <row r="24" spans="1:7" ht="12.75" customHeight="1">
      <c r="A24" s="29" t="s">
        <v>29</v>
      </c>
      <c r="B24" s="22">
        <v>82.444999999999993</v>
      </c>
      <c r="C24" s="22">
        <v>86.07</v>
      </c>
      <c r="D24" s="22"/>
      <c r="E24" s="23">
        <f t="shared" si="0"/>
        <v>3.625</v>
      </c>
      <c r="F24" s="33" t="s">
        <v>7</v>
      </c>
      <c r="G24" s="9"/>
    </row>
    <row r="25" spans="1:7" ht="12.75" customHeight="1">
      <c r="A25" s="29" t="s">
        <v>30</v>
      </c>
      <c r="B25" s="22">
        <v>44.469000000000001</v>
      </c>
      <c r="C25" s="22">
        <v>46.703000000000003</v>
      </c>
      <c r="D25" s="22"/>
      <c r="E25" s="23">
        <f t="shared" si="0"/>
        <v>2.2340000000000018</v>
      </c>
      <c r="F25" s="33" t="s">
        <v>7</v>
      </c>
      <c r="G25" s="9"/>
    </row>
    <row r="26" spans="1:7" ht="12.75" customHeight="1">
      <c r="A26" s="29" t="s">
        <v>31</v>
      </c>
      <c r="B26" s="22">
        <v>167.172</v>
      </c>
      <c r="C26" s="22">
        <v>175.14099999999999</v>
      </c>
      <c r="D26" s="22"/>
      <c r="E26" s="23">
        <f t="shared" si="0"/>
        <v>7.9689999999999941</v>
      </c>
      <c r="F26" s="33" t="s">
        <v>7</v>
      </c>
      <c r="G26" s="9"/>
    </row>
    <row r="27" spans="1:7" ht="12.75" customHeight="1">
      <c r="A27" s="29" t="s">
        <v>32</v>
      </c>
      <c r="B27" s="22">
        <v>123.852</v>
      </c>
      <c r="C27" s="22">
        <v>128.875</v>
      </c>
      <c r="D27" s="22"/>
      <c r="E27" s="23">
        <f t="shared" si="0"/>
        <v>5.0229999999999961</v>
      </c>
      <c r="F27" s="33" t="s">
        <v>7</v>
      </c>
      <c r="G27" s="9"/>
    </row>
    <row r="28" spans="1:7" ht="12.75" customHeight="1">
      <c r="A28" s="29" t="s">
        <v>33</v>
      </c>
      <c r="B28" s="22">
        <v>82.397999999999996</v>
      </c>
      <c r="C28" s="22">
        <v>88.733999999999995</v>
      </c>
      <c r="D28" s="22"/>
      <c r="E28" s="23">
        <f t="shared" si="0"/>
        <v>6.3359999999999985</v>
      </c>
      <c r="F28" s="33" t="s">
        <v>7</v>
      </c>
      <c r="G28" s="9"/>
    </row>
    <row r="29" spans="1:7" ht="12.75" customHeight="1">
      <c r="A29" s="29" t="s">
        <v>34</v>
      </c>
      <c r="B29" s="22">
        <v>81.781000000000006</v>
      </c>
      <c r="C29" s="22">
        <v>85.468999999999994</v>
      </c>
      <c r="D29" s="22"/>
      <c r="E29" s="23">
        <f t="shared" si="0"/>
        <v>3.6879999999999882</v>
      </c>
      <c r="F29" s="33" t="s">
        <v>7</v>
      </c>
      <c r="G29" s="9"/>
    </row>
    <row r="30" spans="1:7" ht="12.75" customHeight="1">
      <c r="A30" s="29" t="s">
        <v>35</v>
      </c>
      <c r="B30" s="22">
        <v>43.359000000000002</v>
      </c>
      <c r="C30" s="22">
        <v>51.890999999999998</v>
      </c>
      <c r="D30" s="22"/>
      <c r="E30" s="23">
        <f t="shared" si="0"/>
        <v>8.5319999999999965</v>
      </c>
      <c r="F30" s="33" t="s">
        <v>7</v>
      </c>
      <c r="G30" s="9"/>
    </row>
    <row r="31" spans="1:7" ht="12.75" customHeight="1">
      <c r="A31" s="29" t="s">
        <v>36</v>
      </c>
      <c r="B31" s="22">
        <v>125.14100000000001</v>
      </c>
      <c r="C31" s="22">
        <v>131.85900000000001</v>
      </c>
      <c r="D31" s="22"/>
      <c r="E31" s="23">
        <f>C31-B31+D31</f>
        <v>6.7180000000000035</v>
      </c>
      <c r="F31" s="33" t="s">
        <v>7</v>
      </c>
      <c r="G31" s="9"/>
    </row>
    <row r="32" spans="1:7" ht="12.75" customHeight="1">
      <c r="A32" s="29" t="s">
        <v>37</v>
      </c>
      <c r="B32" s="22">
        <v>206.24199999999999</v>
      </c>
      <c r="C32" s="22">
        <v>220.602</v>
      </c>
      <c r="D32" s="22"/>
      <c r="E32" s="23">
        <f t="shared" si="0"/>
        <v>14.360000000000014</v>
      </c>
      <c r="F32" s="33" t="s">
        <v>7</v>
      </c>
      <c r="G32" s="9"/>
    </row>
    <row r="33" spans="1:7" ht="12.75" customHeight="1">
      <c r="A33" s="29" t="s">
        <v>38</v>
      </c>
      <c r="B33" s="28">
        <v>92.078000000000003</v>
      </c>
      <c r="C33" s="28">
        <v>96.421999999999997</v>
      </c>
      <c r="D33" s="28"/>
      <c r="E33" s="23">
        <f t="shared" si="0"/>
        <v>4.3439999999999941</v>
      </c>
      <c r="F33" s="33" t="s">
        <v>7</v>
      </c>
      <c r="G33" s="9"/>
    </row>
    <row r="34" spans="1:7" ht="12.75" customHeight="1">
      <c r="A34" s="29" t="s">
        <v>39</v>
      </c>
      <c r="B34" s="22">
        <v>58.43</v>
      </c>
      <c r="C34" s="22">
        <v>60.609000000000002</v>
      </c>
      <c r="D34" s="22"/>
      <c r="E34" s="23">
        <f t="shared" si="0"/>
        <v>2.179000000000002</v>
      </c>
      <c r="F34" s="33" t="s">
        <v>7</v>
      </c>
      <c r="G34" s="9"/>
    </row>
    <row r="35" spans="1:7" ht="12.75" customHeight="1">
      <c r="A35" s="34" t="s">
        <v>40</v>
      </c>
      <c r="B35" s="25">
        <v>21.327999999999999</v>
      </c>
      <c r="C35" s="25">
        <v>22.07</v>
      </c>
      <c r="D35" s="25"/>
      <c r="E35" s="24">
        <f t="shared" ref="E35:E58" si="1">C35-B35+D35</f>
        <v>0.74200000000000088</v>
      </c>
      <c r="F35" s="37" t="s">
        <v>7</v>
      </c>
      <c r="G35" s="9"/>
    </row>
    <row r="36" spans="1:7" ht="12.75" customHeight="1">
      <c r="A36" s="29" t="s">
        <v>41</v>
      </c>
      <c r="B36" s="22">
        <v>51.491999999999997</v>
      </c>
      <c r="C36" s="22">
        <v>53.703000000000003</v>
      </c>
      <c r="D36" s="22"/>
      <c r="E36" s="23">
        <f t="shared" si="1"/>
        <v>2.2110000000000056</v>
      </c>
      <c r="F36" s="33" t="s">
        <v>7</v>
      </c>
      <c r="G36" s="9"/>
    </row>
    <row r="37" spans="1:7" ht="12.75" customHeight="1">
      <c r="A37" s="29" t="s">
        <v>42</v>
      </c>
      <c r="B37" s="22">
        <v>126.26600000000001</v>
      </c>
      <c r="C37" s="22">
        <v>131.46899999999999</v>
      </c>
      <c r="D37" s="22"/>
      <c r="E37" s="23">
        <f t="shared" si="1"/>
        <v>5.2029999999999887</v>
      </c>
      <c r="F37" s="33" t="s">
        <v>7</v>
      </c>
      <c r="G37" s="9"/>
    </row>
    <row r="38" spans="1:7" ht="12.75" customHeight="1">
      <c r="A38" s="29" t="s">
        <v>43</v>
      </c>
      <c r="B38" s="22">
        <v>68.022999999999996</v>
      </c>
      <c r="C38" s="22">
        <v>71.117000000000004</v>
      </c>
      <c r="D38" s="22"/>
      <c r="E38" s="23">
        <f t="shared" si="1"/>
        <v>3.0940000000000083</v>
      </c>
      <c r="F38" s="33" t="s">
        <v>7</v>
      </c>
      <c r="G38" s="9"/>
    </row>
    <row r="39" spans="1:7" ht="12.75" customHeight="1">
      <c r="A39" s="29" t="s">
        <v>44</v>
      </c>
      <c r="B39" s="22">
        <v>69.171999999999997</v>
      </c>
      <c r="C39" s="22">
        <v>73.108999999999995</v>
      </c>
      <c r="D39" s="22"/>
      <c r="E39" s="23">
        <f t="shared" si="1"/>
        <v>3.9369999999999976</v>
      </c>
      <c r="F39" s="33" t="s">
        <v>7</v>
      </c>
      <c r="G39" s="9"/>
    </row>
    <row r="40" spans="1:7" ht="12.75" customHeight="1">
      <c r="A40" s="29" t="s">
        <v>45</v>
      </c>
      <c r="B40" s="22">
        <v>59.523000000000003</v>
      </c>
      <c r="C40" s="22">
        <v>62.741999999999997</v>
      </c>
      <c r="D40" s="22"/>
      <c r="E40" s="23">
        <f t="shared" si="1"/>
        <v>3.2189999999999941</v>
      </c>
      <c r="F40" s="33" t="s">
        <v>7</v>
      </c>
      <c r="G40" s="9"/>
    </row>
    <row r="41" spans="1:7" ht="12.75" customHeight="1">
      <c r="A41" s="29" t="s">
        <v>46</v>
      </c>
      <c r="B41" s="22">
        <v>141.75</v>
      </c>
      <c r="C41" s="22">
        <v>149.398</v>
      </c>
      <c r="D41" s="22"/>
      <c r="E41" s="23">
        <f t="shared" si="1"/>
        <v>7.6479999999999961</v>
      </c>
      <c r="F41" s="33" t="s">
        <v>7</v>
      </c>
      <c r="G41" s="9"/>
    </row>
    <row r="42" spans="1:7" ht="12.75" customHeight="1">
      <c r="A42" s="29" t="s">
        <v>47</v>
      </c>
      <c r="B42" s="22">
        <v>9.2970000000000006</v>
      </c>
      <c r="C42" s="22">
        <v>9.5860000000000003</v>
      </c>
      <c r="D42" s="22"/>
      <c r="E42" s="23">
        <f t="shared" si="1"/>
        <v>0.2889999999999997</v>
      </c>
      <c r="F42" s="33" t="s">
        <v>7</v>
      </c>
      <c r="G42" s="9"/>
    </row>
    <row r="43" spans="1:7" ht="12.75" customHeight="1">
      <c r="A43" s="29" t="s">
        <v>48</v>
      </c>
      <c r="B43" s="22">
        <v>81.406000000000006</v>
      </c>
      <c r="C43" s="22">
        <v>85.593999999999994</v>
      </c>
      <c r="D43" s="22"/>
      <c r="E43" s="23">
        <f t="shared" si="1"/>
        <v>4.1879999999999882</v>
      </c>
      <c r="F43" s="33" t="s">
        <v>7</v>
      </c>
      <c r="G43" s="9"/>
    </row>
    <row r="44" spans="1:7" ht="12.75" customHeight="1">
      <c r="A44" s="29" t="s">
        <v>49</v>
      </c>
      <c r="B44" s="22">
        <v>83.891000000000005</v>
      </c>
      <c r="C44" s="22">
        <v>88.227000000000004</v>
      </c>
      <c r="D44" s="22"/>
      <c r="E44" s="23">
        <f t="shared" si="1"/>
        <v>4.3359999999999985</v>
      </c>
      <c r="F44" s="33" t="s">
        <v>7</v>
      </c>
      <c r="G44" s="9"/>
    </row>
    <row r="45" spans="1:7" ht="12.75" customHeight="1">
      <c r="A45" s="29" t="s">
        <v>50</v>
      </c>
      <c r="B45" s="22">
        <v>84.055000000000007</v>
      </c>
      <c r="C45" s="22">
        <v>88.444999999999993</v>
      </c>
      <c r="D45" s="22"/>
      <c r="E45" s="23">
        <f t="shared" si="1"/>
        <v>4.3899999999999864</v>
      </c>
      <c r="F45" s="33" t="s">
        <v>7</v>
      </c>
      <c r="G45" s="9"/>
    </row>
    <row r="46" spans="1:7" ht="12.75" customHeight="1">
      <c r="A46" s="29" t="s">
        <v>51</v>
      </c>
      <c r="B46" s="22">
        <v>144.23400000000001</v>
      </c>
      <c r="C46" s="22">
        <v>153.69499999999999</v>
      </c>
      <c r="D46" s="22"/>
      <c r="E46" s="23">
        <f t="shared" si="1"/>
        <v>9.4609999999999843</v>
      </c>
      <c r="F46" s="33" t="s">
        <v>7</v>
      </c>
      <c r="G46" s="9"/>
    </row>
    <row r="47" spans="1:7" ht="12.75" customHeight="1">
      <c r="A47" s="40" t="s">
        <v>52</v>
      </c>
      <c r="B47" s="41">
        <v>129.852</v>
      </c>
      <c r="C47" s="41">
        <v>137.53899999999999</v>
      </c>
      <c r="D47" s="41"/>
      <c r="E47" s="42">
        <f t="shared" si="1"/>
        <v>7.6869999999999834</v>
      </c>
      <c r="F47" s="33" t="s">
        <v>7</v>
      </c>
      <c r="G47" s="27"/>
    </row>
    <row r="48" spans="1:7" ht="12.75" customHeight="1">
      <c r="A48" s="29" t="s">
        <v>53</v>
      </c>
      <c r="B48" s="22">
        <v>179.28899999999999</v>
      </c>
      <c r="C48" s="22">
        <v>188.48400000000001</v>
      </c>
      <c r="D48" s="22"/>
      <c r="E48" s="23">
        <f t="shared" si="1"/>
        <v>9.1950000000000216</v>
      </c>
      <c r="F48" s="33" t="s">
        <v>7</v>
      </c>
      <c r="G48" s="27"/>
    </row>
    <row r="49" spans="1:7" ht="12.75" customHeight="1">
      <c r="A49" s="29" t="s">
        <v>54</v>
      </c>
      <c r="B49" s="22">
        <v>141.82</v>
      </c>
      <c r="C49" s="22">
        <v>149.625</v>
      </c>
      <c r="D49" s="22"/>
      <c r="E49" s="23">
        <f t="shared" si="1"/>
        <v>7.8050000000000068</v>
      </c>
      <c r="F49" s="33" t="s">
        <v>7</v>
      </c>
      <c r="G49" s="9"/>
    </row>
    <row r="50" spans="1:7" ht="12.75" customHeight="1">
      <c r="A50" s="29" t="s">
        <v>55</v>
      </c>
      <c r="B50" s="22">
        <v>98.438000000000002</v>
      </c>
      <c r="C50" s="22">
        <v>103.93</v>
      </c>
      <c r="D50" s="22"/>
      <c r="E50" s="23">
        <f t="shared" si="1"/>
        <v>5.4920000000000044</v>
      </c>
      <c r="F50" s="33" t="s">
        <v>7</v>
      </c>
      <c r="G50" s="9"/>
    </row>
    <row r="51" spans="1:7" ht="12.75" customHeight="1">
      <c r="A51" s="29" t="s">
        <v>56</v>
      </c>
      <c r="B51" s="22">
        <v>106.98399999999999</v>
      </c>
      <c r="C51" s="22">
        <v>112.164</v>
      </c>
      <c r="D51" s="22"/>
      <c r="E51" s="23">
        <f t="shared" si="1"/>
        <v>5.1800000000000068</v>
      </c>
      <c r="F51" s="33" t="s">
        <v>7</v>
      </c>
      <c r="G51" s="9"/>
    </row>
    <row r="52" spans="1:7" ht="12.75" customHeight="1">
      <c r="A52" s="29" t="s">
        <v>57</v>
      </c>
      <c r="B52" s="22">
        <v>13.18</v>
      </c>
      <c r="C52" s="22">
        <v>13.781000000000001</v>
      </c>
      <c r="D52" s="22"/>
      <c r="E52" s="23">
        <f t="shared" si="1"/>
        <v>0.60100000000000087</v>
      </c>
      <c r="F52" s="33" t="s">
        <v>7</v>
      </c>
      <c r="G52" s="9"/>
    </row>
    <row r="53" spans="1:7" ht="12.75" customHeight="1">
      <c r="A53" s="29" t="s">
        <v>58</v>
      </c>
      <c r="B53" s="22">
        <v>135.21100000000001</v>
      </c>
      <c r="C53" s="22">
        <v>141.125</v>
      </c>
      <c r="D53" s="22"/>
      <c r="E53" s="23">
        <f t="shared" si="1"/>
        <v>5.9139999999999873</v>
      </c>
      <c r="F53" s="33" t="s">
        <v>7</v>
      </c>
      <c r="G53" s="9"/>
    </row>
    <row r="54" spans="1:7" ht="12.75" customHeight="1">
      <c r="A54" s="29" t="s">
        <v>59</v>
      </c>
      <c r="B54" s="22">
        <v>159.31200000000001</v>
      </c>
      <c r="C54" s="22">
        <v>167.07</v>
      </c>
      <c r="D54" s="22"/>
      <c r="E54" s="23">
        <f t="shared" si="1"/>
        <v>7.7579999999999814</v>
      </c>
      <c r="F54" s="33" t="s">
        <v>7</v>
      </c>
      <c r="G54" s="9"/>
    </row>
    <row r="55" spans="1:7" ht="12.75" customHeight="1">
      <c r="A55" s="29" t="s">
        <v>60</v>
      </c>
      <c r="B55" s="22">
        <v>41.039000000000001</v>
      </c>
      <c r="C55" s="22">
        <v>42.280999999999999</v>
      </c>
      <c r="D55" s="22"/>
      <c r="E55" s="23">
        <f t="shared" si="1"/>
        <v>1.2419999999999973</v>
      </c>
      <c r="F55" s="33" t="s">
        <v>7</v>
      </c>
      <c r="G55" s="9"/>
    </row>
    <row r="56" spans="1:7" ht="12.75" customHeight="1">
      <c r="A56" s="29" t="s">
        <v>61</v>
      </c>
      <c r="B56" s="22">
        <v>113.28100000000001</v>
      </c>
      <c r="C56" s="22">
        <v>118.51600000000001</v>
      </c>
      <c r="D56" s="22"/>
      <c r="E56" s="23">
        <f t="shared" si="1"/>
        <v>5.2349999999999994</v>
      </c>
      <c r="F56" s="33" t="s">
        <v>7</v>
      </c>
      <c r="G56" s="9"/>
    </row>
    <row r="57" spans="1:7" ht="12.75" customHeight="1">
      <c r="A57" s="29" t="s">
        <v>62</v>
      </c>
      <c r="B57" s="22">
        <v>41.976999999999997</v>
      </c>
      <c r="C57" s="22">
        <v>43.914000000000001</v>
      </c>
      <c r="D57" s="22"/>
      <c r="E57" s="23">
        <f t="shared" si="1"/>
        <v>1.9370000000000047</v>
      </c>
      <c r="F57" s="33" t="s">
        <v>7</v>
      </c>
      <c r="G57" s="9"/>
    </row>
    <row r="58" spans="1:7" ht="12.75" customHeight="1" thickBot="1">
      <c r="A58" s="35" t="s">
        <v>63</v>
      </c>
      <c r="B58" s="36">
        <v>0.11700000000000001</v>
      </c>
      <c r="C58" s="36">
        <v>0.11700000000000001</v>
      </c>
      <c r="D58" s="36"/>
      <c r="E58" s="38">
        <f t="shared" si="1"/>
        <v>0</v>
      </c>
      <c r="F58" s="39" t="s">
        <v>64</v>
      </c>
      <c r="G58" s="9"/>
    </row>
    <row r="59" spans="1:7" ht="12.75" customHeight="1">
      <c r="A59" s="7"/>
      <c r="B59" s="7"/>
      <c r="C59" s="11" t="s">
        <v>65</v>
      </c>
      <c r="D59" s="11"/>
      <c r="E59" s="11">
        <f>SUM(E3:E58)</f>
        <v>266.14499999999992</v>
      </c>
      <c r="F59" s="4"/>
      <c r="G59" s="4"/>
    </row>
    <row r="60" spans="1:7" ht="12.75" customHeight="1">
      <c r="A60" s="7"/>
      <c r="B60" s="7"/>
      <c r="C60" s="1" t="s">
        <v>66</v>
      </c>
      <c r="D60" s="1"/>
      <c r="E60" s="1">
        <v>275</v>
      </c>
      <c r="F60" s="4"/>
      <c r="G60" s="4"/>
    </row>
    <row r="61" spans="1:7" ht="12.75" customHeight="1">
      <c r="A61" s="7"/>
      <c r="B61" s="7"/>
      <c r="C61" s="2" t="s">
        <v>67</v>
      </c>
      <c r="D61" s="2"/>
      <c r="E61" s="2">
        <f>100-((ROUND(E59/E60,4))*100)</f>
        <v>3.2199999999999989</v>
      </c>
      <c r="F61" s="10"/>
      <c r="G61" s="10"/>
    </row>
    <row r="62" spans="1:7">
      <c r="C62" s="8" t="s">
        <v>68</v>
      </c>
      <c r="D62" s="8"/>
      <c r="E62" s="8">
        <f>E60-E59</f>
        <v>8.855000000000075</v>
      </c>
    </row>
    <row r="66" spans="5:5">
      <c r="E66">
        <v>5739</v>
      </c>
    </row>
    <row r="67" spans="5:5">
      <c r="E67">
        <v>5987</v>
      </c>
    </row>
    <row r="68" spans="5:5">
      <c r="E68">
        <f>E67-E66</f>
        <v>248</v>
      </c>
    </row>
  </sheetData>
  <mergeCells count="2">
    <mergeCell ref="B2:C2"/>
    <mergeCell ref="B1:F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19"/>
  <sheetViews>
    <sheetView tabSelected="1" topLeftCell="A43" zoomScale="70" zoomScaleNormal="70" workbookViewId="0">
      <selection sqref="A1:B4"/>
    </sheetView>
  </sheetViews>
  <sheetFormatPr defaultRowHeight="12.75"/>
  <cols>
    <col min="1" max="1" width="14.42578125" customWidth="1"/>
    <col min="2" max="2" width="13.5703125" customWidth="1"/>
    <col min="4" max="4" width="51.85546875" customWidth="1"/>
  </cols>
  <sheetData>
    <row r="1" spans="1:4" ht="12.75" customHeight="1">
      <c r="A1" s="92" t="s">
        <v>96</v>
      </c>
      <c r="B1" s="93"/>
    </row>
    <row r="2" spans="1:4" ht="12.75" customHeight="1">
      <c r="A2" s="94"/>
      <c r="B2" s="95"/>
    </row>
    <row r="3" spans="1:4">
      <c r="A3" s="94"/>
      <c r="B3" s="95"/>
    </row>
    <row r="4" spans="1:4">
      <c r="A4" s="96"/>
      <c r="B4" s="97"/>
    </row>
    <row r="5" spans="1:4" ht="12.75" customHeight="1">
      <c r="A5" s="98" t="s">
        <v>71</v>
      </c>
      <c r="B5" s="85"/>
    </row>
    <row r="6" spans="1:4" ht="12.75" customHeight="1">
      <c r="A6" s="86"/>
      <c r="B6" s="87"/>
    </row>
    <row r="7" spans="1:4">
      <c r="A7" s="48"/>
      <c r="B7" s="49" t="s">
        <v>72</v>
      </c>
    </row>
    <row r="8" spans="1:4">
      <c r="A8" s="50" t="s">
        <v>66</v>
      </c>
      <c r="B8" s="51">
        <v>197</v>
      </c>
    </row>
    <row r="9" spans="1:4">
      <c r="A9" s="52" t="s">
        <v>73</v>
      </c>
      <c r="B9" s="53">
        <v>218.51400000000001</v>
      </c>
      <c r="D9" s="3"/>
    </row>
    <row r="10" spans="1:4">
      <c r="A10" s="54" t="s">
        <v>67</v>
      </c>
      <c r="B10" s="55">
        <f>100-((ROUND(B9/B8,4))*100)</f>
        <v>-10.920000000000002</v>
      </c>
    </row>
    <row r="11" spans="1:4">
      <c r="A11" s="56" t="s">
        <v>74</v>
      </c>
      <c r="B11" s="57">
        <f>B8-B9</f>
        <v>-21.51400000000001</v>
      </c>
    </row>
    <row r="12" spans="1:4" ht="12.75" customHeight="1">
      <c r="A12" s="84" t="s">
        <v>75</v>
      </c>
      <c r="B12" s="85"/>
    </row>
    <row r="13" spans="1:4" ht="12.75" customHeight="1">
      <c r="A13" s="86"/>
      <c r="B13" s="87"/>
    </row>
    <row r="14" spans="1:4">
      <c r="A14" s="48"/>
      <c r="B14" s="49" t="s">
        <v>72</v>
      </c>
    </row>
    <row r="15" spans="1:4">
      <c r="A15" s="50" t="s">
        <v>66</v>
      </c>
      <c r="B15" s="51">
        <v>221</v>
      </c>
    </row>
    <row r="16" spans="1:4">
      <c r="A16" s="52" t="s">
        <v>73</v>
      </c>
      <c r="B16" s="53">
        <v>217.29300000000001</v>
      </c>
    </row>
    <row r="17" spans="1:3">
      <c r="A17" s="54" t="s">
        <v>67</v>
      </c>
      <c r="B17" s="55">
        <f>100-((ROUND(B16/B15,4))*100)</f>
        <v>1.6800000000000068</v>
      </c>
    </row>
    <row r="18" spans="1:3">
      <c r="A18" s="56" t="s">
        <v>74</v>
      </c>
      <c r="B18" s="57">
        <f>B15-B16</f>
        <v>3.7069999999999936</v>
      </c>
      <c r="C18" s="6"/>
    </row>
    <row r="19" spans="1:3" ht="12.75" customHeight="1">
      <c r="A19" s="84" t="s">
        <v>76</v>
      </c>
      <c r="B19" s="85"/>
      <c r="C19" s="6"/>
    </row>
    <row r="20" spans="1:3" ht="12.75" customHeight="1">
      <c r="A20" s="86"/>
      <c r="B20" s="87"/>
      <c r="C20" s="6"/>
    </row>
    <row r="21" spans="1:3">
      <c r="A21" s="48"/>
      <c r="B21" s="49" t="s">
        <v>72</v>
      </c>
      <c r="C21" s="6"/>
    </row>
    <row r="22" spans="1:3">
      <c r="A22" s="50" t="s">
        <v>66</v>
      </c>
      <c r="B22" s="51">
        <v>223</v>
      </c>
      <c r="C22" s="6"/>
    </row>
    <row r="23" spans="1:3">
      <c r="A23" s="52" t="s">
        <v>73</v>
      </c>
      <c r="B23" s="53">
        <v>220.30099999999999</v>
      </c>
      <c r="C23" s="6"/>
    </row>
    <row r="24" spans="1:3">
      <c r="A24" s="54" t="s">
        <v>67</v>
      </c>
      <c r="B24" s="55">
        <f>100-((ROUND(B23/B22,4))*100)</f>
        <v>1.2099999999999937</v>
      </c>
      <c r="C24" s="6"/>
    </row>
    <row r="25" spans="1:3">
      <c r="A25" s="56" t="s">
        <v>74</v>
      </c>
      <c r="B25" s="57">
        <f>B22-B23</f>
        <v>2.6990000000000123</v>
      </c>
      <c r="C25" s="6"/>
    </row>
    <row r="26" spans="1:3" ht="12.75" customHeight="1">
      <c r="A26" s="84" t="s">
        <v>77</v>
      </c>
      <c r="B26" s="85"/>
      <c r="C26" s="6"/>
    </row>
    <row r="27" spans="1:3" ht="12.75" customHeight="1">
      <c r="A27" s="86"/>
      <c r="B27" s="87"/>
      <c r="C27" s="6"/>
    </row>
    <row r="28" spans="1:3">
      <c r="A28" s="48"/>
      <c r="B28" s="49" t="s">
        <v>72</v>
      </c>
      <c r="C28" s="6"/>
    </row>
    <row r="29" spans="1:3">
      <c r="A29" s="50" t="s">
        <v>66</v>
      </c>
      <c r="B29" s="51">
        <v>242</v>
      </c>
      <c r="C29" s="6"/>
    </row>
    <row r="30" spans="1:3">
      <c r="A30" s="52" t="s">
        <v>73</v>
      </c>
      <c r="B30" s="53">
        <v>240.88300000000001</v>
      </c>
    </row>
    <row r="31" spans="1:3">
      <c r="A31" s="54" t="s">
        <v>67</v>
      </c>
      <c r="B31" s="55">
        <f>100-((ROUND(B30/B29,4))*100)</f>
        <v>0.46000000000000796</v>
      </c>
    </row>
    <row r="32" spans="1:3">
      <c r="A32" s="56" t="s">
        <v>74</v>
      </c>
      <c r="B32" s="57">
        <f>B29-B30</f>
        <v>1.1169999999999902</v>
      </c>
    </row>
    <row r="33" spans="1:7" ht="12.75" customHeight="1">
      <c r="A33" s="84" t="s">
        <v>78</v>
      </c>
      <c r="B33" s="85"/>
    </row>
    <row r="34" spans="1:7" ht="12.75" customHeight="1">
      <c r="A34" s="86"/>
      <c r="B34" s="87"/>
    </row>
    <row r="35" spans="1:7">
      <c r="A35" s="48"/>
      <c r="B35" s="49" t="s">
        <v>72</v>
      </c>
    </row>
    <row r="36" spans="1:7">
      <c r="A36" s="50" t="s">
        <v>66</v>
      </c>
      <c r="B36" s="51">
        <v>277</v>
      </c>
    </row>
    <row r="37" spans="1:7">
      <c r="A37" s="52" t="s">
        <v>73</v>
      </c>
      <c r="B37" s="53">
        <v>273.88</v>
      </c>
    </row>
    <row r="38" spans="1:7">
      <c r="A38" s="54" t="s">
        <v>67</v>
      </c>
      <c r="B38" s="55">
        <f>100-((ROUND(B37/B36,4))*100)</f>
        <v>1.1299999999999955</v>
      </c>
    </row>
    <row r="39" spans="1:7">
      <c r="A39" s="56" t="s">
        <v>74</v>
      </c>
      <c r="B39" s="57">
        <f>B36-B37</f>
        <v>3.1200000000000045</v>
      </c>
    </row>
    <row r="40" spans="1:7" ht="12.75" customHeight="1">
      <c r="A40" s="84" t="s">
        <v>79</v>
      </c>
      <c r="B40" s="85"/>
    </row>
    <row r="41" spans="1:7" ht="12.75" customHeight="1">
      <c r="A41" s="86"/>
      <c r="B41" s="87"/>
    </row>
    <row r="42" spans="1:7">
      <c r="A42" s="48"/>
      <c r="B42" s="49" t="s">
        <v>72</v>
      </c>
      <c r="G42" s="14"/>
    </row>
    <row r="43" spans="1:7">
      <c r="A43" s="50" t="s">
        <v>66</v>
      </c>
      <c r="B43" s="51">
        <f>238-0.37</f>
        <v>237.63</v>
      </c>
    </row>
    <row r="44" spans="1:7">
      <c r="A44" s="52" t="s">
        <v>73</v>
      </c>
      <c r="B44" s="53">
        <f>252.34+0.05</f>
        <v>252.39000000000001</v>
      </c>
    </row>
    <row r="45" spans="1:7">
      <c r="A45" s="54" t="s">
        <v>67</v>
      </c>
      <c r="B45" s="55">
        <f>100-((ROUND(B44/B43,4))*100)</f>
        <v>-6.210000000000008</v>
      </c>
    </row>
    <row r="46" spans="1:7">
      <c r="A46" s="56" t="s">
        <v>74</v>
      </c>
      <c r="B46" s="57">
        <f>B43-B44</f>
        <v>-14.760000000000019</v>
      </c>
    </row>
    <row r="47" spans="1:7" ht="12.75" customHeight="1">
      <c r="A47" s="84" t="s">
        <v>80</v>
      </c>
      <c r="B47" s="85"/>
    </row>
    <row r="48" spans="1:7" ht="12.75" customHeight="1">
      <c r="A48" s="86"/>
      <c r="B48" s="87"/>
    </row>
    <row r="49" spans="1:2">
      <c r="A49" s="48"/>
      <c r="B49" s="49" t="s">
        <v>72</v>
      </c>
    </row>
    <row r="50" spans="1:2">
      <c r="A50" s="58" t="s">
        <v>66</v>
      </c>
      <c r="B50" s="59">
        <v>224</v>
      </c>
    </row>
    <row r="51" spans="1:2">
      <c r="A51" s="52" t="s">
        <v>73</v>
      </c>
      <c r="B51" s="53">
        <v>205.083</v>
      </c>
    </row>
    <row r="52" spans="1:2">
      <c r="A52" s="60" t="s">
        <v>67</v>
      </c>
      <c r="B52" s="61">
        <f>100-((ROUND(B51/B50,4))*100)</f>
        <v>8.4500000000000028</v>
      </c>
    </row>
    <row r="53" spans="1:2">
      <c r="A53" s="56" t="s">
        <v>74</v>
      </c>
      <c r="B53" s="57">
        <f>B50-B51</f>
        <v>18.917000000000002</v>
      </c>
    </row>
    <row r="54" spans="1:2">
      <c r="A54" s="80" t="s">
        <v>81</v>
      </c>
      <c r="B54" s="81"/>
    </row>
    <row r="55" spans="1:2" ht="12.75" customHeight="1">
      <c r="A55" s="80"/>
      <c r="B55" s="81"/>
    </row>
    <row r="56" spans="1:2">
      <c r="A56" s="48"/>
      <c r="B56" s="49" t="s">
        <v>72</v>
      </c>
    </row>
    <row r="57" spans="1:2">
      <c r="A57" s="58" t="s">
        <v>66</v>
      </c>
      <c r="B57" s="59">
        <v>259</v>
      </c>
    </row>
    <row r="58" spans="1:2">
      <c r="A58" s="52" t="s">
        <v>73</v>
      </c>
      <c r="B58" s="53">
        <v>255.12899999999999</v>
      </c>
    </row>
    <row r="59" spans="1:2">
      <c r="A59" s="60" t="s">
        <v>67</v>
      </c>
      <c r="B59" s="61">
        <f>100-((ROUND(B58/B57,4))*100)</f>
        <v>1.4900000000000091</v>
      </c>
    </row>
    <row r="60" spans="1:2">
      <c r="A60" s="56" t="s">
        <v>74</v>
      </c>
      <c r="B60" s="57">
        <f>B57-B58</f>
        <v>3.8710000000000093</v>
      </c>
    </row>
    <row r="61" spans="1:2">
      <c r="A61" s="80" t="s">
        <v>82</v>
      </c>
      <c r="B61" s="81"/>
    </row>
    <row r="62" spans="1:2">
      <c r="A62" s="80"/>
      <c r="B62" s="81"/>
    </row>
    <row r="63" spans="1:2">
      <c r="A63" s="48"/>
      <c r="B63" s="49" t="s">
        <v>72</v>
      </c>
    </row>
    <row r="64" spans="1:2">
      <c r="A64" s="58" t="s">
        <v>66</v>
      </c>
      <c r="B64" s="59">
        <v>232</v>
      </c>
    </row>
    <row r="65" spans="1:3">
      <c r="A65" s="52" t="s">
        <v>73</v>
      </c>
      <c r="B65" s="53">
        <v>225.458</v>
      </c>
    </row>
    <row r="66" spans="1:3">
      <c r="A66" s="60" t="s">
        <v>67</v>
      </c>
      <c r="B66" s="61">
        <f>100-((ROUND(B65/B64,4))*100)</f>
        <v>2.8199999999999932</v>
      </c>
    </row>
    <row r="67" spans="1:3">
      <c r="A67" s="56" t="s">
        <v>74</v>
      </c>
      <c r="B67" s="57">
        <f>B64-B65</f>
        <v>6.5420000000000016</v>
      </c>
    </row>
    <row r="68" spans="1:3" ht="12.75" customHeight="1">
      <c r="A68" s="80" t="s">
        <v>83</v>
      </c>
      <c r="B68" s="81"/>
    </row>
    <row r="69" spans="1:3" ht="12.75" customHeight="1">
      <c r="A69" s="80"/>
      <c r="B69" s="81"/>
    </row>
    <row r="70" spans="1:3">
      <c r="A70" s="48"/>
      <c r="B70" s="49" t="s">
        <v>72</v>
      </c>
    </row>
    <row r="71" spans="1:3">
      <c r="A71" s="58" t="s">
        <v>66</v>
      </c>
      <c r="B71" s="59">
        <v>275</v>
      </c>
      <c r="C71" s="13"/>
    </row>
    <row r="72" spans="1:3">
      <c r="A72" s="52" t="s">
        <v>73</v>
      </c>
      <c r="B72" s="11">
        <v>266.14499999999992</v>
      </c>
      <c r="C72" s="13"/>
    </row>
    <row r="73" spans="1:3">
      <c r="A73" s="60" t="s">
        <v>67</v>
      </c>
      <c r="B73" s="61">
        <f>100-((ROUND(B72/B71,4))*100)</f>
        <v>3.2199999999999989</v>
      </c>
      <c r="C73" s="13"/>
    </row>
    <row r="74" spans="1:3">
      <c r="A74" s="56" t="s">
        <v>74</v>
      </c>
      <c r="B74" s="57">
        <f>B71-B72</f>
        <v>8.855000000000075</v>
      </c>
      <c r="C74" s="13"/>
    </row>
    <row r="75" spans="1:3" ht="17.25" customHeight="1">
      <c r="A75" s="80" t="s">
        <v>84</v>
      </c>
      <c r="B75" s="81"/>
    </row>
    <row r="76" spans="1:3" ht="12.75" customHeight="1">
      <c r="A76" s="80"/>
      <c r="B76" s="81"/>
    </row>
    <row r="77" spans="1:3">
      <c r="A77" s="48"/>
      <c r="B77" s="49" t="s">
        <v>72</v>
      </c>
    </row>
    <row r="78" spans="1:3">
      <c r="A78" s="58" t="s">
        <v>66</v>
      </c>
      <c r="B78" s="59"/>
    </row>
    <row r="79" spans="1:3">
      <c r="A79" s="52" t="s">
        <v>73</v>
      </c>
      <c r="B79" s="53"/>
    </row>
    <row r="80" spans="1:3">
      <c r="A80" s="60" t="s">
        <v>67</v>
      </c>
      <c r="B80" s="61" t="e">
        <f>100-((ROUND(B79/B78,4))*100)</f>
        <v>#DIV/0!</v>
      </c>
    </row>
    <row r="81" spans="1:5">
      <c r="A81" s="56" t="s">
        <v>74</v>
      </c>
      <c r="B81" s="57">
        <f>B78-B79</f>
        <v>0</v>
      </c>
    </row>
    <row r="82" spans="1:5" ht="12.75" customHeight="1">
      <c r="A82" s="89" t="s">
        <v>85</v>
      </c>
      <c r="B82" s="81"/>
    </row>
    <row r="83" spans="1:5" ht="12.75" customHeight="1">
      <c r="A83" s="80"/>
      <c r="B83" s="81"/>
    </row>
    <row r="84" spans="1:5">
      <c r="A84" s="48"/>
      <c r="B84" s="49" t="s">
        <v>72</v>
      </c>
    </row>
    <row r="85" spans="1:5">
      <c r="A85" s="50" t="s">
        <v>66</v>
      </c>
      <c r="B85" s="51"/>
    </row>
    <row r="86" spans="1:5">
      <c r="A86" s="52" t="s">
        <v>73</v>
      </c>
      <c r="B86" s="53"/>
    </row>
    <row r="87" spans="1:5">
      <c r="A87" s="54" t="s">
        <v>67</v>
      </c>
      <c r="B87" s="55" t="e">
        <f>100-((ROUND(B86/B85,4))*100)</f>
        <v>#DIV/0!</v>
      </c>
    </row>
    <row r="88" spans="1:5" ht="13.5" thickBot="1">
      <c r="A88" s="56" t="s">
        <v>74</v>
      </c>
      <c r="B88" s="57">
        <f>B85-B86</f>
        <v>0</v>
      </c>
    </row>
    <row r="89" spans="1:5" ht="27.75">
      <c r="A89" s="82" t="s">
        <v>70</v>
      </c>
      <c r="B89" s="83"/>
    </row>
    <row r="90" spans="1:5" ht="43.5" customHeight="1">
      <c r="A90" s="62"/>
      <c r="B90" s="66" t="s">
        <v>69</v>
      </c>
    </row>
    <row r="91" spans="1:5" ht="53.25" customHeight="1">
      <c r="A91" s="16"/>
      <c r="B91" s="17" t="s">
        <v>72</v>
      </c>
      <c r="E91" s="20"/>
    </row>
    <row r="92" spans="1:5" ht="28.5" customHeight="1">
      <c r="A92" s="43" t="s">
        <v>66</v>
      </c>
      <c r="B92" s="44">
        <f>SUM(B71+B64+B57+B50+B43+B36+B29+B22+B15+B8+B78+B85)</f>
        <v>2387.63</v>
      </c>
      <c r="D92" s="20"/>
    </row>
    <row r="93" spans="1:5" ht="28.5" customHeight="1">
      <c r="A93" s="18" t="s">
        <v>73</v>
      </c>
      <c r="B93" s="19">
        <f>SUM(B72+B65+B58+B51+B44+B37+B30+B23+B16+B9+B79+B86)</f>
        <v>2375.076</v>
      </c>
      <c r="D93" s="47"/>
      <c r="E93" s="14"/>
    </row>
    <row r="94" spans="1:5" ht="28.5" customHeight="1">
      <c r="A94" s="45" t="s">
        <v>67</v>
      </c>
      <c r="B94" s="46">
        <f>100-((ROUND(B93/B92,4))*100)</f>
        <v>0.53000000000000114</v>
      </c>
      <c r="D94" s="12"/>
    </row>
    <row r="95" spans="1:5" ht="28.5" customHeight="1">
      <c r="A95" s="64" t="s">
        <v>74</v>
      </c>
      <c r="B95" s="65">
        <f>B92-B93</f>
        <v>12.554000000000087</v>
      </c>
    </row>
    <row r="96" spans="1:5">
      <c r="A96" s="91" t="s">
        <v>86</v>
      </c>
      <c r="B96" s="91"/>
    </row>
    <row r="97" spans="1:6">
      <c r="A97" s="91"/>
      <c r="B97" s="91"/>
      <c r="F97" s="14"/>
    </row>
    <row r="98" spans="1:6" ht="23.25" customHeight="1">
      <c r="A98" s="88" t="s">
        <v>87</v>
      </c>
      <c r="B98" s="88"/>
    </row>
    <row r="99" spans="1:6" ht="23.25" customHeight="1">
      <c r="A99" s="88"/>
      <c r="B99" s="88"/>
    </row>
    <row r="100" spans="1:6" ht="23.25" customHeight="1">
      <c r="A100" s="88"/>
      <c r="B100" s="88"/>
    </row>
    <row r="101" spans="1:6" ht="23.25" customHeight="1">
      <c r="A101" s="88"/>
      <c r="B101" s="88"/>
    </row>
    <row r="102" spans="1:6" ht="23.25" customHeight="1">
      <c r="A102" s="88" t="s">
        <v>88</v>
      </c>
      <c r="B102" s="88"/>
    </row>
    <row r="103" spans="1:6" ht="23.25" customHeight="1">
      <c r="A103" s="88"/>
      <c r="B103" s="88"/>
    </row>
    <row r="104" spans="1:6" ht="23.25" customHeight="1">
      <c r="A104" s="88"/>
      <c r="B104" s="88"/>
    </row>
    <row r="105" spans="1:6" ht="23.25" customHeight="1">
      <c r="A105" s="88" t="s">
        <v>89</v>
      </c>
      <c r="B105" s="88"/>
      <c r="D105" s="14"/>
    </row>
    <row r="106" spans="1:6" ht="23.25" customHeight="1">
      <c r="A106" s="88"/>
      <c r="B106" s="88"/>
    </row>
    <row r="107" spans="1:6" ht="23.25" customHeight="1">
      <c r="A107" s="88" t="s">
        <v>90</v>
      </c>
      <c r="B107" s="88"/>
    </row>
    <row r="108" spans="1:6" ht="23.25" customHeight="1">
      <c r="A108" s="88"/>
      <c r="B108" s="88"/>
    </row>
    <row r="109" spans="1:6" ht="23.25" customHeight="1">
      <c r="A109" s="88" t="s">
        <v>91</v>
      </c>
      <c r="B109" s="88"/>
    </row>
    <row r="110" spans="1:6" ht="23.25" customHeight="1">
      <c r="A110" s="88"/>
      <c r="B110" s="88"/>
    </row>
    <row r="111" spans="1:6" ht="23.25" customHeight="1">
      <c r="A111" s="88" t="s">
        <v>92</v>
      </c>
      <c r="B111" s="88"/>
      <c r="F111" s="14"/>
    </row>
    <row r="112" spans="1:6" ht="23.25" customHeight="1">
      <c r="A112" s="88"/>
      <c r="B112" s="88"/>
    </row>
    <row r="113" spans="1:2" ht="23.25" customHeight="1">
      <c r="A113" s="88" t="s">
        <v>93</v>
      </c>
      <c r="B113" s="88"/>
    </row>
    <row r="114" spans="1:2" ht="23.25" customHeight="1">
      <c r="A114" s="88"/>
      <c r="B114" s="88"/>
    </row>
    <row r="115" spans="1:2" ht="23.25" customHeight="1">
      <c r="A115" s="75" t="s">
        <v>95</v>
      </c>
      <c r="B115" s="76"/>
    </row>
    <row r="116" spans="1:2" ht="23.25" customHeight="1">
      <c r="A116" s="77"/>
      <c r="B116" s="78"/>
    </row>
    <row r="117" spans="1:2" ht="23.25" customHeight="1">
      <c r="A117" s="90" t="s">
        <v>94</v>
      </c>
      <c r="B117" s="90"/>
    </row>
    <row r="118" spans="1:2" ht="23.25" customHeight="1">
      <c r="A118" s="90"/>
      <c r="B118" s="90"/>
    </row>
    <row r="119" spans="1:2">
      <c r="A119" s="79"/>
      <c r="B119" s="79"/>
    </row>
  </sheetData>
  <mergeCells count="25">
    <mergeCell ref="A105:B106"/>
    <mergeCell ref="A111:B112"/>
    <mergeCell ref="A113:B114"/>
    <mergeCell ref="A96:B97"/>
    <mergeCell ref="A1:B4"/>
    <mergeCell ref="A5:B6"/>
    <mergeCell ref="A12:B13"/>
    <mergeCell ref="A19:B20"/>
    <mergeCell ref="A26:B27"/>
    <mergeCell ref="A115:B116"/>
    <mergeCell ref="A119:B119"/>
    <mergeCell ref="A68:B69"/>
    <mergeCell ref="A89:B89"/>
    <mergeCell ref="A33:B34"/>
    <mergeCell ref="A47:B48"/>
    <mergeCell ref="A54:B55"/>
    <mergeCell ref="A61:B62"/>
    <mergeCell ref="A40:B41"/>
    <mergeCell ref="A98:B101"/>
    <mergeCell ref="A102:B104"/>
    <mergeCell ref="A82:B83"/>
    <mergeCell ref="A75:B76"/>
    <mergeCell ref="A117:B118"/>
    <mergeCell ref="A109:B110"/>
    <mergeCell ref="A107:B108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S-4</vt:lpstr>
      <vt:lpstr>Podsumowanie</vt:lpstr>
      <vt:lpstr>Podsumowanie!Obszar_wydruku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Właściciel</dc:creator>
  <cp:keywords/>
  <dc:description/>
  <cp:lastModifiedBy>Marcin Olczak</cp:lastModifiedBy>
  <cp:revision/>
  <cp:lastPrinted>2024-12-02T11:06:59Z</cp:lastPrinted>
  <dcterms:created xsi:type="dcterms:W3CDTF">2019-02-14T12:17:41Z</dcterms:created>
  <dcterms:modified xsi:type="dcterms:W3CDTF">2025-01-02T12:24:23Z</dcterms:modified>
  <cp:category/>
  <cp:contentStatus/>
</cp:coreProperties>
</file>