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Dane wstepne\SM Szobiszowice\zuzycie wody\PEC\"/>
    </mc:Choice>
  </mc:AlternateContent>
  <xr:revisionPtr revIDLastSave="0" documentId="13_ncr:1_{5251133C-DFE3-406B-90E0-BB87BBD78449}" xr6:coauthVersionLast="47" xr6:coauthVersionMax="47" xr10:uidLastSave="{00000000-0000-0000-0000-000000000000}"/>
  <bookViews>
    <workbookView xWindow="14400" yWindow="0" windowWidth="14400" windowHeight="15600" activeTab="1" xr2:uid="{00000000-000D-0000-FFFF-FFFF00000000}"/>
  </bookViews>
  <sheets>
    <sheet name="I Półrocze 2023" sheetId="9" r:id="rId1"/>
    <sheet name="II Półrocze 2022" sheetId="17" r:id="rId2"/>
  </sheets>
  <definedNames>
    <definedName name="_xlnm.Print_Area" localSheetId="0">'I Półrocze 2023'!$A$4:$B$32</definedName>
  </definedNames>
  <calcPr calcId="191029"/>
</workbook>
</file>

<file path=xl/calcChain.xml><?xml version="1.0" encoding="utf-8"?>
<calcChain xmlns="http://schemas.openxmlformats.org/spreadsheetml/2006/main">
  <c r="B86" i="17" l="1"/>
  <c r="B85" i="17"/>
  <c r="B88" i="17" s="1"/>
  <c r="B81" i="17"/>
  <c r="B80" i="17"/>
  <c r="B74" i="17"/>
  <c r="B73" i="17"/>
  <c r="B65" i="17"/>
  <c r="B64" i="17"/>
  <c r="B92" i="17" s="1"/>
  <c r="B60" i="17"/>
  <c r="B59" i="17"/>
  <c r="B53" i="17"/>
  <c r="B52" i="17"/>
  <c r="B45" i="17"/>
  <c r="B46" i="17"/>
  <c r="B39" i="17"/>
  <c r="B32" i="17"/>
  <c r="B25" i="17"/>
  <c r="B24" i="17"/>
  <c r="B18" i="17"/>
  <c r="B11" i="17"/>
  <c r="B88" i="9"/>
  <c r="B87" i="9"/>
  <c r="B87" i="17" l="1"/>
  <c r="B66" i="17"/>
  <c r="B17" i="17"/>
  <c r="B67" i="17"/>
  <c r="B93" i="17"/>
  <c r="B94" i="17" s="1"/>
  <c r="B38" i="17"/>
  <c r="B31" i="17"/>
  <c r="B10" i="17"/>
  <c r="B44" i="9"/>
  <c r="B23" i="9"/>
  <c r="B43" i="9"/>
  <c r="B95" i="17" l="1"/>
  <c r="B46" i="9"/>
  <c r="B45" i="9"/>
  <c r="B39" i="9"/>
  <c r="B38" i="9"/>
  <c r="B32" i="9"/>
  <c r="B31" i="9"/>
  <c r="B24" i="9"/>
  <c r="B25" i="9"/>
  <c r="B93" i="9" l="1"/>
  <c r="B92" i="9" l="1"/>
  <c r="B53" i="9" l="1"/>
  <c r="B52" i="9"/>
  <c r="B10" i="9" l="1"/>
  <c r="B11" i="9"/>
  <c r="B17" i="9"/>
  <c r="B18" i="9"/>
  <c r="B94" i="9" l="1"/>
  <c r="B95" i="9"/>
  <c r="B81" i="9" l="1"/>
  <c r="B80" i="9"/>
  <c r="B74" i="9"/>
  <c r="B73" i="9"/>
  <c r="B66" i="9"/>
  <c r="B67" i="9"/>
  <c r="B59" i="9"/>
  <c r="B60" i="9"/>
</calcChain>
</file>

<file path=xl/sharedStrings.xml><?xml version="1.0" encoding="utf-8"?>
<sst xmlns="http://schemas.openxmlformats.org/spreadsheetml/2006/main" count="169" uniqueCount="31">
  <si>
    <t>PWIK</t>
  </si>
  <si>
    <t>ZW</t>
  </si>
  <si>
    <t>%%</t>
  </si>
  <si>
    <t>ISTA</t>
  </si>
  <si>
    <t>RÓZNICA</t>
  </si>
  <si>
    <t>S-4</t>
  </si>
  <si>
    <t>RAZEM</t>
  </si>
  <si>
    <t>MAJ</t>
  </si>
  <si>
    <t>SIERPIEŃ</t>
  </si>
  <si>
    <t>LIPIEC</t>
  </si>
  <si>
    <t>KWIECIEŃ</t>
  </si>
  <si>
    <t>MARZEC</t>
  </si>
  <si>
    <t>WRZESIEŃ</t>
  </si>
  <si>
    <t>CZERWIEC</t>
  </si>
  <si>
    <t>LUTY</t>
  </si>
  <si>
    <t>PAŹDZIERNIK</t>
  </si>
  <si>
    <t>LISTOPAD</t>
  </si>
  <si>
    <t>STYCZEŃ</t>
  </si>
  <si>
    <t>GRUDZIEŃ 2022.</t>
  </si>
  <si>
    <t>* Różnice całoroczne związane z CW Szt 16-20 wynikają z porozumienia z SM Politechnika. Podział wody ciepłej pomiędzy budynkami wyliczany jest na cały rok ze zużycia wody z poprzedniego roku.</t>
  </si>
  <si>
    <t>1.  Styczeń - Podczas wymiany wodomierzy w 15 lokalach zostały wymienione również nakładki przekazujące dane. W związku z tym, że centrala magazynująca odczyty nie utworzyła nowego połączenia z nakładkami na wodomierzach, odczyt zdalny był niemożliwy. Brakujące odczyty w lokalach mieszkalnych zostały uśrednione tj. - S4 - 1 lokal; Szt 16-20 - 1 lokal; Szt 58-62 - 1 lokal; Szt 25-33 - 3 lokale; Szt 17-23 - 1 lokal; T86-96 - 6 lokali.</t>
  </si>
  <si>
    <t>2. Styczeń - Różnice spowodowane są terminem wykonania odczytów w Grudniu 2022 przez PWIK. Odczyt został wykonany w dniu 30.12 około godz. 12:00 (piątek). Odczyty wodomierzy lokalowych (ISTA) wykonano w 31.12 około godz. 24:00. W związku z tym przesunięcie czasowe o 1,5 doby powoduje wzrost różnic zwykle do 5%.</t>
  </si>
  <si>
    <t>3. Luty - Moduły w 11 lokalach mieszkalnych nie przekazują odczytu zdalnego. W związku z tym te lokale są naliczane szacunkowo względem poprzedniego roku tj. S4 - 1 lokal, Szt 16-20 - 1 lokal; Szt 25-33 - 3 lokale; T86-96 - 5 lokali; BK 2-8 - 1 lokal.</t>
  </si>
  <si>
    <t>5. Kwiecień - Czerwiec - Szt 58-62, róznice spowodowane poborem wody firmy wykonującej termomodernizacje. (2 wodomierze poza odczytem zdalnym). Szt 1-15 - wodomierz cwu w 1 lokalu nie odczytywał zdalnie (łazienka po remoncie)</t>
  </si>
  <si>
    <t xml:space="preserve">6. Czerwiec - W związku z okresem remontowym budynkach, niektóre nakładki przestały przekazywać dane odczytu zdalnego, w związku z czym spisano protokoły oraz ustalono szacowany odczyt poszczególnych wodomierzy w lokala mieszkalnych tj. Szt 16-20 - 1 lokal; T86-96 - 1 lokal; Szt 25-33 - 2 lokale; BK 2-8 - 1 lokal; Szt 1-15 - 1 lokal. </t>
  </si>
  <si>
    <t>Na dzień 30.06.2023r. 2 lokale mieszkalne nie ustaliły terminu w celu wymiany wodomierzy lokalowych. W związku z utrudnionym kontaktem telefonicznym z właścicielami (jeden nie zamieszkały, natomiast drugi wynajmowany), ponownie została wysłana informacja dotycząca wymiany do właścicieli lokali. Jeden z lokali został już zgłoszony do ISTA w celu wymiany wodomierzy.</t>
  </si>
  <si>
    <t>4. Marzec - moduły w 6 lokalach mieszkalnych zaczęły przekzywać dane odczytu zdalnego, w związku z tym niektóre wyniki są 'skokiem' zużycia na poszczególnych budynkach (pomimo wcześniejszego uśrednienia odczytów), co lekko zafałszowuje bilans miesięczny.  Pozostałe 5 lokali mieszkalnych w których nadal nie otrzymujemy danych odczytu zdalnego, zostały zgłoszone do ISTA celem zweryfikowania przyczyny.</t>
  </si>
  <si>
    <t>UWAGI I WYJAŚNIENIA</t>
  </si>
  <si>
    <t>GRUDZIEŃ</t>
  </si>
  <si>
    <t>Zużycia wody w budynkau Sokoła 4 w Gliwicach za okres 01.01.2023-30.06.2023r.</t>
  </si>
  <si>
    <t>Zużycia wody w budynkau Sokoła 4 w Gliwicach za okres 01.07.2023-31.12.2023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</si>
</sst>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4"/>
      <name val="Arial"/>
      <family val="2"/>
      <charset val="238"/>
    </font>
    <font>
      <b/>
      <sz val="22"/>
      <name val="Arial"/>
      <family val="2"/>
      <charset val="238"/>
    </font>
    <font>
      <sz val="10"/>
      <name val="Calibri"/>
      <family val="2"/>
      <charset val="238"/>
    </font>
    <font>
      <b/>
      <sz val="16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b/>
      <sz val="16"/>
      <color theme="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b/>
      <sz val="12"/>
      <color theme="0"/>
      <name val="Arial"/>
      <family val="2"/>
      <charset val="238"/>
    </font>
    <font>
      <sz val="10"/>
      <name val="Calibri"/>
      <family val="2"/>
      <charset val="238"/>
    </font>
    <font>
      <b/>
      <sz val="2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0" fontId="9" fillId="0" borderId="3" applyNumberFormat="0" applyFill="0" applyAlignment="0" applyProtection="0"/>
    <xf numFmtId="0" fontId="10" fillId="2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8" fillId="0" borderId="0"/>
    <xf numFmtId="0" fontId="21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0" fillId="3" borderId="0" applyNumberFormat="0" applyBorder="0" applyAlignment="0" applyProtection="0"/>
    <xf numFmtId="0" fontId="25" fillId="0" borderId="0"/>
    <xf numFmtId="0" fontId="27" fillId="0" borderId="0"/>
    <xf numFmtId="0" fontId="28" fillId="0" borderId="0"/>
    <xf numFmtId="0" fontId="29" fillId="0" borderId="0"/>
    <xf numFmtId="0" fontId="30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0" fontId="43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5" borderId="10" xfId="0" applyFont="1" applyFill="1" applyBorder="1" applyAlignment="1">
      <alignment horizontal="center"/>
    </xf>
    <xf numFmtId="0" fontId="2" fillId="27" borderId="10" xfId="0" applyFont="1" applyFill="1" applyBorder="1"/>
    <xf numFmtId="0" fontId="2" fillId="28" borderId="10" xfId="0" applyFont="1" applyFill="1" applyBorder="1"/>
    <xf numFmtId="0" fontId="22" fillId="24" borderId="10" xfId="0" applyFont="1" applyFill="1" applyBorder="1"/>
    <xf numFmtId="17" fontId="0" fillId="0" borderId="0" xfId="0" applyNumberFormat="1"/>
    <xf numFmtId="20" fontId="0" fillId="0" borderId="0" xfId="0" applyNumberFormat="1"/>
    <xf numFmtId="2" fontId="0" fillId="0" borderId="0" xfId="0" applyNumberFormat="1"/>
    <xf numFmtId="0" fontId="2" fillId="26" borderId="10" xfId="0" applyFont="1" applyFill="1" applyBorder="1"/>
    <xf numFmtId="0" fontId="26" fillId="0" borderId="18" xfId="0" applyFont="1" applyBorder="1" applyAlignment="1">
      <alignment horizontal="center" vertical="center" wrapText="1"/>
    </xf>
    <xf numFmtId="0" fontId="26" fillId="25" borderId="10" xfId="0" applyFont="1" applyFill="1" applyBorder="1" applyAlignment="1">
      <alignment horizontal="center" vertical="center" wrapText="1"/>
    </xf>
    <xf numFmtId="0" fontId="26" fillId="28" borderId="18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2" fontId="26" fillId="28" borderId="10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29" borderId="18" xfId="0" applyFont="1" applyFill="1" applyBorder="1" applyAlignment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6" fillId="30" borderId="18" xfId="0" applyFont="1" applyFill="1" applyBorder="1" applyAlignment="1">
      <alignment horizontal="center" vertical="center" wrapText="1"/>
    </xf>
    <xf numFmtId="0" fontId="26" fillId="30" borderId="10" xfId="0" applyFont="1" applyFill="1" applyBorder="1" applyAlignment="1">
      <alignment horizontal="center" vertical="center" wrapText="1"/>
    </xf>
    <xf numFmtId="2" fontId="26" fillId="0" borderId="0" xfId="0" applyNumberFormat="1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/>
    </xf>
    <xf numFmtId="0" fontId="2" fillId="29" borderId="18" xfId="0" applyFont="1" applyFill="1" applyBorder="1" applyAlignment="1">
      <alignment horizontal="center" vertical="center"/>
    </xf>
    <xf numFmtId="0" fontId="2" fillId="29" borderId="10" xfId="0" applyFont="1" applyFill="1" applyBorder="1" applyAlignment="1">
      <alignment horizontal="center" vertical="center"/>
    </xf>
    <xf numFmtId="0" fontId="2" fillId="28" borderId="18" xfId="0" applyFont="1" applyFill="1" applyBorder="1" applyAlignment="1">
      <alignment horizontal="center" vertical="center"/>
    </xf>
    <xf numFmtId="0" fontId="2" fillId="28" borderId="10" xfId="0" applyFont="1" applyFill="1" applyBorder="1" applyAlignment="1">
      <alignment horizontal="center" vertical="center"/>
    </xf>
    <xf numFmtId="0" fontId="2" fillId="30" borderId="18" xfId="0" applyFont="1" applyFill="1" applyBorder="1" applyAlignment="1">
      <alignment horizontal="center" vertical="center"/>
    </xf>
    <xf numFmtId="0" fontId="2" fillId="30" borderId="10" xfId="0" applyFont="1" applyFill="1" applyBorder="1" applyAlignment="1">
      <alignment horizontal="center" vertical="center"/>
    </xf>
    <xf numFmtId="0" fontId="22" fillId="24" borderId="18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" fillId="26" borderId="18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0" fontId="2" fillId="27" borderId="18" xfId="0" applyFont="1" applyFill="1" applyBorder="1" applyAlignment="1">
      <alignment horizontal="center" vertical="center"/>
    </xf>
    <xf numFmtId="0" fontId="2" fillId="27" borderId="10" xfId="0" applyFont="1" applyFill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31" fillId="24" borderId="25" xfId="0" applyFont="1" applyFill="1" applyBorder="1" applyAlignment="1">
      <alignment horizontal="center" vertical="center" wrapText="1"/>
    </xf>
    <xf numFmtId="2" fontId="31" fillId="24" borderId="12" xfId="0" applyNumberFormat="1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26" borderId="18" xfId="0" applyFont="1" applyFill="1" applyBorder="1"/>
    <xf numFmtId="0" fontId="2" fillId="28" borderId="18" xfId="0" applyFont="1" applyFill="1" applyBorder="1"/>
    <xf numFmtId="0" fontId="2" fillId="27" borderId="18" xfId="0" applyFont="1" applyFill="1" applyBorder="1"/>
    <xf numFmtId="0" fontId="22" fillId="24" borderId="18" xfId="0" applyFont="1" applyFill="1" applyBorder="1"/>
    <xf numFmtId="0" fontId="22" fillId="24" borderId="25" xfId="0" applyFont="1" applyFill="1" applyBorder="1"/>
    <xf numFmtId="0" fontId="22" fillId="24" borderId="12" xfId="0" applyFont="1" applyFill="1" applyBorder="1"/>
    <xf numFmtId="0" fontId="24" fillId="0" borderId="23" xfId="0" applyFont="1" applyBorder="1" applyAlignment="1">
      <alignment horizontal="center"/>
    </xf>
    <xf numFmtId="0" fontId="26" fillId="26" borderId="18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6" fillId="27" borderId="18" xfId="0" applyFont="1" applyFill="1" applyBorder="1" applyAlignment="1">
      <alignment horizontal="center" vertical="center" wrapText="1"/>
    </xf>
    <xf numFmtId="0" fontId="26" fillId="27" borderId="10" xfId="0" applyFont="1" applyFill="1" applyBorder="1" applyAlignment="1">
      <alignment horizontal="center" vertical="center" wrapText="1"/>
    </xf>
    <xf numFmtId="0" fontId="31" fillId="24" borderId="20" xfId="0" applyFont="1" applyFill="1" applyBorder="1" applyAlignment="1">
      <alignment horizontal="center" vertical="center" wrapText="1"/>
    </xf>
    <xf numFmtId="2" fontId="31" fillId="24" borderId="19" xfId="0" applyNumberFormat="1" applyFont="1" applyFill="1" applyBorder="1" applyAlignment="1">
      <alignment horizontal="center" vertical="center" wrapText="1"/>
    </xf>
    <xf numFmtId="0" fontId="2" fillId="0" borderId="11" xfId="0" applyFont="1" applyBorder="1"/>
    <xf numFmtId="0" fontId="32" fillId="0" borderId="10" xfId="0" applyFont="1" applyBorder="1" applyAlignment="1">
      <alignment horizontal="center" vertical="center" wrapText="1"/>
    </xf>
    <xf numFmtId="17" fontId="24" fillId="0" borderId="18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42" fillId="24" borderId="10" xfId="0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17" fontId="24" fillId="0" borderId="21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4" fillId="0" borderId="24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5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10" xfId="50" xr:uid="{00000000-0005-0000-0000-000023000000}"/>
    <cellStyle name="Normalny 11" xfId="51" xr:uid="{00000000-0005-0000-0000-000024000000}"/>
    <cellStyle name="Normalny 12" xfId="52" xr:uid="{00000000-0005-0000-0000-000025000000}"/>
    <cellStyle name="Normalny 13" xfId="53" xr:uid="{00000000-0005-0000-0000-000026000000}"/>
    <cellStyle name="Normalny 14" xfId="54" xr:uid="{94C9E26F-7C80-4480-B76E-B62B109BE77D}"/>
    <cellStyle name="Normalny 15" xfId="55" xr:uid="{085C280D-044D-41E2-A362-FBA5BA3B9C77}"/>
    <cellStyle name="Normalny 16" xfId="56" xr:uid="{F19647D5-F588-45E0-AD33-90B016F46D15}"/>
    <cellStyle name="Normalny 17" xfId="57" xr:uid="{1F76E2FC-47D8-4284-B4AA-7B6EF2726FC1}"/>
    <cellStyle name="Normalny 18" xfId="58" xr:uid="{DA9BE94B-C20D-4F0F-B64D-EE16C9C1E10F}"/>
    <cellStyle name="Normalny 2" xfId="35" xr:uid="{00000000-0005-0000-0000-000027000000}"/>
    <cellStyle name="Normalny 3" xfId="36" xr:uid="{00000000-0005-0000-0000-000028000000}"/>
    <cellStyle name="Normalny 4" xfId="44" xr:uid="{00000000-0005-0000-0000-000029000000}"/>
    <cellStyle name="Normalny 5" xfId="45" xr:uid="{00000000-0005-0000-0000-00002A000000}"/>
    <cellStyle name="Normalny 6" xfId="46" xr:uid="{00000000-0005-0000-0000-00002B000000}"/>
    <cellStyle name="Normalny 7" xfId="47" xr:uid="{00000000-0005-0000-0000-00002C000000}"/>
    <cellStyle name="Normalny 8" xfId="48" xr:uid="{00000000-0005-0000-0000-00002D000000}"/>
    <cellStyle name="Normalny 9" xfId="49" xr:uid="{00000000-0005-0000-0000-00002E000000}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116"/>
  <sheetViews>
    <sheetView zoomScale="70" zoomScaleNormal="70" workbookViewId="0">
      <selection sqref="A1:B4"/>
    </sheetView>
  </sheetViews>
  <sheetFormatPr defaultRowHeight="12.75"/>
  <cols>
    <col min="1" max="1" width="14.42578125" customWidth="1"/>
    <col min="2" max="2" width="13.5703125" customWidth="1"/>
    <col min="4" max="4" width="51.85546875" customWidth="1"/>
  </cols>
  <sheetData>
    <row r="1" spans="1:4" ht="12.75" customHeight="1">
      <c r="A1" s="60" t="s">
        <v>29</v>
      </c>
      <c r="B1" s="61"/>
    </row>
    <row r="2" spans="1:4" ht="12.75" customHeight="1">
      <c r="A2" s="62"/>
      <c r="B2" s="63"/>
    </row>
    <row r="3" spans="1:4">
      <c r="A3" s="62"/>
      <c r="B3" s="63"/>
    </row>
    <row r="4" spans="1:4">
      <c r="A4" s="64"/>
      <c r="B4" s="65"/>
    </row>
    <row r="5" spans="1:4" ht="12.75" customHeight="1">
      <c r="A5" s="66" t="s">
        <v>17</v>
      </c>
      <c r="B5" s="67"/>
    </row>
    <row r="6" spans="1:4" ht="12.75" customHeight="1">
      <c r="A6" s="68"/>
      <c r="B6" s="69"/>
    </row>
    <row r="7" spans="1:4">
      <c r="A7" s="22"/>
      <c r="B7" s="23" t="s">
        <v>5</v>
      </c>
    </row>
    <row r="8" spans="1:4">
      <c r="A8" s="24" t="s">
        <v>0</v>
      </c>
      <c r="B8" s="25">
        <v>222</v>
      </c>
    </row>
    <row r="9" spans="1:4">
      <c r="A9" s="26" t="s">
        <v>3</v>
      </c>
      <c r="B9" s="27">
        <v>211.37700000000001</v>
      </c>
      <c r="D9" s="1"/>
    </row>
    <row r="10" spans="1:4">
      <c r="A10" s="28" t="s">
        <v>2</v>
      </c>
      <c r="B10" s="29">
        <f>100-((ROUND(B9/B8,4))*100)</f>
        <v>4.7900000000000063</v>
      </c>
    </row>
    <row r="11" spans="1:4">
      <c r="A11" s="30" t="s">
        <v>4</v>
      </c>
      <c r="B11" s="31">
        <f>B8-B9</f>
        <v>10.62299999999999</v>
      </c>
    </row>
    <row r="12" spans="1:4" ht="12.75" customHeight="1">
      <c r="A12" s="70" t="s">
        <v>14</v>
      </c>
      <c r="B12" s="67"/>
    </row>
    <row r="13" spans="1:4" ht="12.75" customHeight="1">
      <c r="A13" s="68"/>
      <c r="B13" s="69"/>
    </row>
    <row r="14" spans="1:4">
      <c r="A14" s="22"/>
      <c r="B14" s="23" t="s">
        <v>5</v>
      </c>
    </row>
    <row r="15" spans="1:4">
      <c r="A15" s="24" t="s">
        <v>0</v>
      </c>
      <c r="B15" s="25">
        <v>218</v>
      </c>
    </row>
    <row r="16" spans="1:4">
      <c r="A16" s="26" t="s">
        <v>3</v>
      </c>
      <c r="B16" s="27">
        <v>214.15299999999999</v>
      </c>
    </row>
    <row r="17" spans="1:3">
      <c r="A17" s="28" t="s">
        <v>2</v>
      </c>
      <c r="B17" s="29">
        <f>100-((ROUND(B16/B15,4))*100)</f>
        <v>1.7599999999999909</v>
      </c>
    </row>
    <row r="18" spans="1:3">
      <c r="A18" s="30" t="s">
        <v>4</v>
      </c>
      <c r="B18" s="31">
        <f>B15-B16</f>
        <v>3.8470000000000084</v>
      </c>
      <c r="C18" s="2"/>
    </row>
    <row r="19" spans="1:3" ht="12.75" customHeight="1">
      <c r="A19" s="70" t="s">
        <v>11</v>
      </c>
      <c r="B19" s="67"/>
      <c r="C19" s="2"/>
    </row>
    <row r="20" spans="1:3" ht="12.75" customHeight="1">
      <c r="A20" s="68"/>
      <c r="B20" s="69"/>
      <c r="C20" s="2"/>
    </row>
    <row r="21" spans="1:3">
      <c r="A21" s="22"/>
      <c r="B21" s="23" t="s">
        <v>5</v>
      </c>
      <c r="C21" s="2"/>
    </row>
    <row r="22" spans="1:3">
      <c r="A22" s="24" t="s">
        <v>0</v>
      </c>
      <c r="B22" s="25">
        <v>265</v>
      </c>
      <c r="C22" s="2"/>
    </row>
    <row r="23" spans="1:3">
      <c r="A23" s="26" t="s">
        <v>3</v>
      </c>
      <c r="B23" s="27">
        <f>270.166-8</f>
        <v>262.166</v>
      </c>
      <c r="C23" s="2"/>
    </row>
    <row r="24" spans="1:3">
      <c r="A24" s="28" t="s">
        <v>2</v>
      </c>
      <c r="B24" s="29">
        <f>100-((ROUND(B23/B22,4))*100)</f>
        <v>1.0700000000000074</v>
      </c>
      <c r="C24" s="2"/>
    </row>
    <row r="25" spans="1:3">
      <c r="A25" s="30" t="s">
        <v>4</v>
      </c>
      <c r="B25" s="31">
        <f>B22-B23</f>
        <v>2.8340000000000032</v>
      </c>
      <c r="C25" s="2"/>
    </row>
    <row r="26" spans="1:3" ht="12.75" customHeight="1">
      <c r="A26" s="70" t="s">
        <v>10</v>
      </c>
      <c r="B26" s="67"/>
      <c r="C26" s="2"/>
    </row>
    <row r="27" spans="1:3" ht="12.75" customHeight="1">
      <c r="A27" s="68"/>
      <c r="B27" s="69"/>
      <c r="C27" s="2"/>
    </row>
    <row r="28" spans="1:3">
      <c r="A28" s="22"/>
      <c r="B28" s="23" t="s">
        <v>5</v>
      </c>
      <c r="C28" s="2"/>
    </row>
    <row r="29" spans="1:3">
      <c r="A29" s="24" t="s">
        <v>0</v>
      </c>
      <c r="B29" s="25">
        <v>229</v>
      </c>
      <c r="C29" s="2"/>
    </row>
    <row r="30" spans="1:3">
      <c r="A30" s="26" t="s">
        <v>3</v>
      </c>
      <c r="B30" s="27">
        <v>225.80199999999999</v>
      </c>
    </row>
    <row r="31" spans="1:3">
      <c r="A31" s="28" t="s">
        <v>2</v>
      </c>
      <c r="B31" s="29">
        <f>100-((ROUND(B30/B29,4))*100)</f>
        <v>1.4000000000000057</v>
      </c>
    </row>
    <row r="32" spans="1:3">
      <c r="A32" s="30" t="s">
        <v>4</v>
      </c>
      <c r="B32" s="31">
        <f>B29-B30</f>
        <v>3.1980000000000075</v>
      </c>
    </row>
    <row r="33" spans="1:2" ht="12.75" customHeight="1">
      <c r="A33" s="70" t="s">
        <v>7</v>
      </c>
      <c r="B33" s="67"/>
    </row>
    <row r="34" spans="1:2" ht="12.75" customHeight="1">
      <c r="A34" s="68"/>
      <c r="B34" s="69"/>
    </row>
    <row r="35" spans="1:2">
      <c r="A35" s="22"/>
      <c r="B35" s="23" t="s">
        <v>5</v>
      </c>
    </row>
    <row r="36" spans="1:2">
      <c r="A36" s="24" t="s">
        <v>0</v>
      </c>
      <c r="B36" s="25">
        <v>257</v>
      </c>
    </row>
    <row r="37" spans="1:2">
      <c r="A37" s="26" t="s">
        <v>3</v>
      </c>
      <c r="B37" s="27">
        <v>252.05099999999999</v>
      </c>
    </row>
    <row r="38" spans="1:2">
      <c r="A38" s="28" t="s">
        <v>2</v>
      </c>
      <c r="B38" s="29">
        <f>100-((ROUND(B37/B36,4))*100)</f>
        <v>1.9299999999999926</v>
      </c>
    </row>
    <row r="39" spans="1:2">
      <c r="A39" s="30" t="s">
        <v>4</v>
      </c>
      <c r="B39" s="31">
        <f>B36-B37</f>
        <v>4.9490000000000123</v>
      </c>
    </row>
    <row r="40" spans="1:2" ht="12.75" customHeight="1">
      <c r="A40" s="70" t="s">
        <v>13</v>
      </c>
      <c r="B40" s="67"/>
    </row>
    <row r="41" spans="1:2" ht="12.75" customHeight="1">
      <c r="A41" s="68"/>
      <c r="B41" s="69"/>
    </row>
    <row r="42" spans="1:2">
      <c r="A42" s="22"/>
      <c r="B42" s="23" t="s">
        <v>5</v>
      </c>
    </row>
    <row r="43" spans="1:2">
      <c r="A43" s="24" t="s">
        <v>0</v>
      </c>
      <c r="B43" s="25">
        <f>252-0.79</f>
        <v>251.21</v>
      </c>
    </row>
    <row r="44" spans="1:2">
      <c r="A44" s="26" t="s">
        <v>3</v>
      </c>
      <c r="B44" s="27">
        <f>243.842-0.12</f>
        <v>243.72200000000001</v>
      </c>
    </row>
    <row r="45" spans="1:2">
      <c r="A45" s="28" t="s">
        <v>2</v>
      </c>
      <c r="B45" s="29">
        <f>100-((ROUND(B44/B43,4))*100)</f>
        <v>2.980000000000004</v>
      </c>
    </row>
    <row r="46" spans="1:2" ht="13.5" thickBot="1">
      <c r="A46" s="30" t="s">
        <v>4</v>
      </c>
      <c r="B46" s="31">
        <f>B43-B44</f>
        <v>7.4879999999999995</v>
      </c>
    </row>
    <row r="47" spans="1:2" ht="12.75" hidden="1" customHeight="1">
      <c r="A47" s="70" t="s">
        <v>9</v>
      </c>
      <c r="B47" s="67"/>
    </row>
    <row r="48" spans="1:2" ht="12.75" hidden="1" customHeight="1">
      <c r="A48" s="68"/>
      <c r="B48" s="69"/>
    </row>
    <row r="49" spans="1:2" ht="13.5" hidden="1" thickBot="1">
      <c r="A49" s="22"/>
      <c r="B49" s="23" t="s">
        <v>5</v>
      </c>
    </row>
    <row r="50" spans="1:2" ht="13.5" hidden="1" thickBot="1">
      <c r="A50" s="32" t="s">
        <v>0</v>
      </c>
      <c r="B50" s="33"/>
    </row>
    <row r="51" spans="1:2" ht="13.5" hidden="1" thickBot="1">
      <c r="A51" s="26" t="s">
        <v>3</v>
      </c>
      <c r="B51" s="27"/>
    </row>
    <row r="52" spans="1:2" ht="13.5" hidden="1" thickBot="1">
      <c r="A52" s="34" t="s">
        <v>2</v>
      </c>
      <c r="B52" s="35" t="e">
        <f>100-((ROUND(B51/B50,4))*100)</f>
        <v>#DIV/0!</v>
      </c>
    </row>
    <row r="53" spans="1:2" ht="13.5" hidden="1" thickBot="1">
      <c r="A53" s="30" t="s">
        <v>4</v>
      </c>
      <c r="B53" s="31">
        <f>B50-B51</f>
        <v>0</v>
      </c>
    </row>
    <row r="54" spans="1:2" ht="13.5" hidden="1" thickBot="1">
      <c r="A54" s="57" t="s">
        <v>8</v>
      </c>
      <c r="B54" s="56"/>
    </row>
    <row r="55" spans="1:2" ht="12.75" hidden="1" customHeight="1">
      <c r="A55" s="57"/>
      <c r="B55" s="56"/>
    </row>
    <row r="56" spans="1:2" ht="13.5" hidden="1" thickBot="1">
      <c r="A56" s="22"/>
      <c r="B56" s="23" t="s">
        <v>5</v>
      </c>
    </row>
    <row r="57" spans="1:2" ht="13.5" hidden="1" thickBot="1">
      <c r="A57" s="32" t="s">
        <v>0</v>
      </c>
      <c r="B57" s="33"/>
    </row>
    <row r="58" spans="1:2" ht="13.5" hidden="1" thickBot="1">
      <c r="A58" s="26" t="s">
        <v>3</v>
      </c>
      <c r="B58" s="27"/>
    </row>
    <row r="59" spans="1:2" ht="13.5" hidden="1" thickBot="1">
      <c r="A59" s="34" t="s">
        <v>2</v>
      </c>
      <c r="B59" s="35" t="e">
        <f>100-((ROUND(B58/B57,4))*100)</f>
        <v>#DIV/0!</v>
      </c>
    </row>
    <row r="60" spans="1:2" ht="13.5" hidden="1" thickBot="1">
      <c r="A60" s="30" t="s">
        <v>4</v>
      </c>
      <c r="B60" s="31">
        <f>B57-B58</f>
        <v>0</v>
      </c>
    </row>
    <row r="61" spans="1:2" ht="13.5" hidden="1" thickBot="1">
      <c r="A61" s="57" t="s">
        <v>12</v>
      </c>
      <c r="B61" s="56"/>
    </row>
    <row r="62" spans="1:2" ht="13.5" hidden="1" thickBot="1">
      <c r="A62" s="57"/>
      <c r="B62" s="56"/>
    </row>
    <row r="63" spans="1:2" ht="13.5" hidden="1" thickBot="1">
      <c r="A63" s="22"/>
      <c r="B63" s="23" t="s">
        <v>5</v>
      </c>
    </row>
    <row r="64" spans="1:2" ht="13.5" hidden="1" thickBot="1">
      <c r="A64" s="32" t="s">
        <v>0</v>
      </c>
      <c r="B64" s="33"/>
    </row>
    <row r="65" spans="1:3" ht="13.5" hidden="1" thickBot="1">
      <c r="A65" s="26" t="s">
        <v>3</v>
      </c>
      <c r="B65" s="27"/>
    </row>
    <row r="66" spans="1:3" ht="13.5" hidden="1" thickBot="1">
      <c r="A66" s="34" t="s">
        <v>2</v>
      </c>
      <c r="B66" s="35" t="e">
        <f>100-((ROUND(B65/B64,4))*100)</f>
        <v>#DIV/0!</v>
      </c>
    </row>
    <row r="67" spans="1:3" ht="13.5" hidden="1" thickBot="1">
      <c r="A67" s="30" t="s">
        <v>4</v>
      </c>
      <c r="B67" s="31">
        <f>B64-B65</f>
        <v>0</v>
      </c>
    </row>
    <row r="68" spans="1:3" ht="12.75" hidden="1" customHeight="1">
      <c r="A68" s="57" t="s">
        <v>15</v>
      </c>
      <c r="B68" s="56"/>
    </row>
    <row r="69" spans="1:3" ht="12.75" hidden="1" customHeight="1">
      <c r="A69" s="57"/>
      <c r="B69" s="56"/>
    </row>
    <row r="70" spans="1:3" ht="13.5" hidden="1" thickBot="1">
      <c r="A70" s="22"/>
      <c r="B70" s="23" t="s">
        <v>5</v>
      </c>
    </row>
    <row r="71" spans="1:3" ht="13.5" hidden="1" thickBot="1">
      <c r="A71" s="32" t="s">
        <v>0</v>
      </c>
      <c r="B71" s="33"/>
      <c r="C71" s="8"/>
    </row>
    <row r="72" spans="1:3" ht="13.5" hidden="1" thickBot="1">
      <c r="A72" s="26" t="s">
        <v>3</v>
      </c>
      <c r="B72" s="27"/>
      <c r="C72" s="8"/>
    </row>
    <row r="73" spans="1:3" ht="13.5" hidden="1" thickBot="1">
      <c r="A73" s="34" t="s">
        <v>2</v>
      </c>
      <c r="B73" s="35" t="e">
        <f>100-((ROUND(B72/B71,4))*100)</f>
        <v>#DIV/0!</v>
      </c>
      <c r="C73" s="8"/>
    </row>
    <row r="74" spans="1:3" ht="13.5" hidden="1" thickBot="1">
      <c r="A74" s="30" t="s">
        <v>4</v>
      </c>
      <c r="B74" s="31">
        <f>B71-B72</f>
        <v>0</v>
      </c>
      <c r="C74" s="8"/>
    </row>
    <row r="75" spans="1:3" ht="17.25" hidden="1" customHeight="1">
      <c r="A75" s="57" t="s">
        <v>16</v>
      </c>
      <c r="B75" s="56"/>
    </row>
    <row r="76" spans="1:3" ht="12.75" hidden="1" customHeight="1">
      <c r="A76" s="57"/>
      <c r="B76" s="56"/>
    </row>
    <row r="77" spans="1:3" ht="13.5" hidden="1" thickBot="1">
      <c r="A77" s="22"/>
      <c r="B77" s="23" t="s">
        <v>5</v>
      </c>
    </row>
    <row r="78" spans="1:3" ht="13.5" hidden="1" thickBot="1">
      <c r="A78" s="32" t="s">
        <v>0</v>
      </c>
      <c r="B78" s="33"/>
    </row>
    <row r="79" spans="1:3" ht="13.5" hidden="1" thickBot="1">
      <c r="A79" s="26" t="s">
        <v>3</v>
      </c>
      <c r="B79" s="27"/>
    </row>
    <row r="80" spans="1:3" ht="13.5" hidden="1" thickBot="1">
      <c r="A80" s="34" t="s">
        <v>2</v>
      </c>
      <c r="B80" s="35" t="e">
        <f>100-((ROUND(B79/B78,4))*100)</f>
        <v>#DIV/0!</v>
      </c>
    </row>
    <row r="81" spans="1:8" ht="13.5" hidden="1" thickBot="1">
      <c r="A81" s="30" t="s">
        <v>4</v>
      </c>
      <c r="B81" s="31">
        <f>B78-B79</f>
        <v>0</v>
      </c>
    </row>
    <row r="82" spans="1:8" ht="12.75" hidden="1" customHeight="1">
      <c r="A82" s="55" t="s">
        <v>18</v>
      </c>
      <c r="B82" s="56"/>
    </row>
    <row r="83" spans="1:8" ht="12.75" hidden="1" customHeight="1">
      <c r="A83" s="57"/>
      <c r="B83" s="56"/>
    </row>
    <row r="84" spans="1:8" ht="13.5" hidden="1" thickBot="1">
      <c r="A84" s="22"/>
      <c r="B84" s="23" t="s">
        <v>5</v>
      </c>
    </row>
    <row r="85" spans="1:8" ht="13.5" hidden="1" thickBot="1">
      <c r="A85" s="24" t="s">
        <v>0</v>
      </c>
      <c r="B85" s="25"/>
    </row>
    <row r="86" spans="1:8" ht="13.5" hidden="1" thickBot="1">
      <c r="A86" s="26" t="s">
        <v>3</v>
      </c>
      <c r="B86" s="27"/>
    </row>
    <row r="87" spans="1:8" ht="13.5" hidden="1" thickBot="1">
      <c r="A87" s="28" t="s">
        <v>2</v>
      </c>
      <c r="B87" s="29" t="e">
        <f>100-((ROUND(B86/B85,4))*100)</f>
        <v>#DIV/0!</v>
      </c>
    </row>
    <row r="88" spans="1:8" ht="13.5" hidden="1" thickBot="1">
      <c r="A88" s="30" t="s">
        <v>4</v>
      </c>
      <c r="B88" s="31">
        <f>B85-B86</f>
        <v>0</v>
      </c>
    </row>
    <row r="89" spans="1:8" ht="27.75">
      <c r="A89" s="71" t="s">
        <v>6</v>
      </c>
      <c r="B89" s="72"/>
    </row>
    <row r="90" spans="1:8" ht="43.5" customHeight="1">
      <c r="A90" s="36"/>
      <c r="B90" s="14" t="s">
        <v>1</v>
      </c>
    </row>
    <row r="91" spans="1:8" ht="43.5" customHeight="1">
      <c r="A91" s="11"/>
      <c r="B91" s="12" t="s">
        <v>5</v>
      </c>
      <c r="E91" s="16"/>
    </row>
    <row r="92" spans="1:8" ht="28.5" customHeight="1">
      <c r="A92" s="17" t="s">
        <v>0</v>
      </c>
      <c r="B92" s="18">
        <f>SUM(B71+B64+B57+B50+B43+B36+B29+B22+B15+B8+B78+B85)</f>
        <v>1442.21</v>
      </c>
      <c r="D92" s="16"/>
    </row>
    <row r="93" spans="1:8" ht="28.5" customHeight="1">
      <c r="A93" s="13" t="s">
        <v>3</v>
      </c>
      <c r="B93" s="15">
        <f>SUM(B72+B65+B58+B51+B44+B37+B30+B23+B16+B9+B79+B86)</f>
        <v>1409.271</v>
      </c>
      <c r="D93" s="21"/>
      <c r="E93" s="9"/>
    </row>
    <row r="94" spans="1:8" ht="28.5" customHeight="1">
      <c r="A94" s="19" t="s">
        <v>2</v>
      </c>
      <c r="B94" s="20">
        <f>100-((ROUND(B93/B92,4))*100)</f>
        <v>2.2800000000000011</v>
      </c>
      <c r="D94" s="7"/>
    </row>
    <row r="95" spans="1:8" ht="28.5" customHeight="1">
      <c r="A95" s="37" t="s">
        <v>4</v>
      </c>
      <c r="B95" s="38">
        <f>B92-B93</f>
        <v>32.939000000000078</v>
      </c>
      <c r="H95" s="9"/>
    </row>
    <row r="96" spans="1:8">
      <c r="A96" s="59" t="s">
        <v>27</v>
      </c>
      <c r="B96" s="59"/>
      <c r="H96" s="9"/>
    </row>
    <row r="97" spans="1:6">
      <c r="A97" s="59"/>
      <c r="B97" s="59"/>
      <c r="F97" s="9"/>
    </row>
    <row r="98" spans="1:6" ht="23.25" hidden="1" customHeight="1">
      <c r="A98" s="54" t="s">
        <v>20</v>
      </c>
      <c r="B98" s="54"/>
    </row>
    <row r="99" spans="1:6" ht="23.25" hidden="1" customHeight="1">
      <c r="A99" s="54"/>
      <c r="B99" s="54"/>
    </row>
    <row r="100" spans="1:6" ht="23.25" hidden="1" customHeight="1">
      <c r="A100" s="54"/>
      <c r="B100" s="54"/>
    </row>
    <row r="101" spans="1:6" ht="23.25" hidden="1" customHeight="1">
      <c r="A101" s="54"/>
      <c r="B101" s="54"/>
    </row>
    <row r="102" spans="1:6" ht="23.25" customHeight="1">
      <c r="A102" s="54" t="s">
        <v>21</v>
      </c>
      <c r="B102" s="54"/>
    </row>
    <row r="103" spans="1:6" ht="23.25" customHeight="1">
      <c r="A103" s="54"/>
      <c r="B103" s="54"/>
    </row>
    <row r="104" spans="1:6" ht="23.25" customHeight="1">
      <c r="A104" s="54"/>
      <c r="B104" s="54"/>
    </row>
    <row r="105" spans="1:6" ht="23.25" hidden="1" customHeight="1">
      <c r="A105" s="54" t="s">
        <v>22</v>
      </c>
      <c r="B105" s="54"/>
      <c r="D105" s="9"/>
    </row>
    <row r="106" spans="1:6" ht="23.25" hidden="1" customHeight="1">
      <c r="A106" s="54"/>
      <c r="B106" s="54"/>
    </row>
    <row r="107" spans="1:6" ht="23.25" hidden="1" customHeight="1">
      <c r="A107" s="54" t="s">
        <v>26</v>
      </c>
      <c r="B107" s="54"/>
    </row>
    <row r="108" spans="1:6" ht="23.25" hidden="1" customHeight="1">
      <c r="A108" s="54"/>
      <c r="B108" s="54"/>
    </row>
    <row r="109" spans="1:6" ht="23.25" hidden="1" customHeight="1">
      <c r="A109" s="54" t="s">
        <v>23</v>
      </c>
      <c r="B109" s="54"/>
    </row>
    <row r="110" spans="1:6" ht="23.25" hidden="1" customHeight="1">
      <c r="A110" s="54"/>
      <c r="B110" s="54"/>
    </row>
    <row r="111" spans="1:6" ht="23.25" hidden="1" customHeight="1">
      <c r="A111" s="54" t="s">
        <v>24</v>
      </c>
      <c r="B111" s="54"/>
      <c r="F111" s="9"/>
    </row>
    <row r="112" spans="1:6" ht="23.25" hidden="1" customHeight="1">
      <c r="A112" s="54"/>
      <c r="B112" s="54"/>
    </row>
    <row r="113" spans="1:2" ht="23.25" hidden="1" customHeight="1">
      <c r="A113" s="54" t="s">
        <v>25</v>
      </c>
      <c r="B113" s="54"/>
    </row>
    <row r="114" spans="1:2" ht="23.25" hidden="1" customHeight="1">
      <c r="A114" s="54"/>
      <c r="B114" s="54"/>
    </row>
    <row r="115" spans="1:2" ht="23.25" customHeight="1">
      <c r="A115" s="58" t="s">
        <v>19</v>
      </c>
      <c r="B115" s="58"/>
    </row>
    <row r="116" spans="1:2" ht="23.25" customHeight="1">
      <c r="A116" s="58"/>
      <c r="B116" s="58"/>
    </row>
  </sheetData>
  <mergeCells count="23">
    <mergeCell ref="A68:B69"/>
    <mergeCell ref="A89:B89"/>
    <mergeCell ref="A33:B34"/>
    <mergeCell ref="A47:B48"/>
    <mergeCell ref="A54:B55"/>
    <mergeCell ref="A61:B62"/>
    <mergeCell ref="A40:B41"/>
    <mergeCell ref="A1:B4"/>
    <mergeCell ref="A5:B6"/>
    <mergeCell ref="A12:B13"/>
    <mergeCell ref="A19:B20"/>
    <mergeCell ref="A26:B27"/>
    <mergeCell ref="A98:B101"/>
    <mergeCell ref="A102:B104"/>
    <mergeCell ref="A82:B83"/>
    <mergeCell ref="A75:B76"/>
    <mergeCell ref="A115:B116"/>
    <mergeCell ref="A109:B110"/>
    <mergeCell ref="A107:B108"/>
    <mergeCell ref="A105:B106"/>
    <mergeCell ref="A111:B112"/>
    <mergeCell ref="A113:B114"/>
    <mergeCell ref="A96:B97"/>
  </mergeCells>
  <pageMargins left="0.7" right="0.7" top="0.75" bottom="0.75" header="0.3" footer="0.3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50A49-141C-4D01-BFA7-92D3392B2667}">
  <dimension ref="A1:H109"/>
  <sheetViews>
    <sheetView tabSelected="1" zoomScale="70" zoomScaleNormal="70" workbookViewId="0">
      <selection activeCell="A47" sqref="A47:B48"/>
    </sheetView>
  </sheetViews>
  <sheetFormatPr defaultRowHeight="12.75"/>
  <cols>
    <col min="1" max="1" width="14.42578125" customWidth="1"/>
    <col min="2" max="2" width="13.5703125" customWidth="1"/>
    <col min="4" max="4" width="51.85546875" customWidth="1"/>
  </cols>
  <sheetData>
    <row r="1" spans="1:4" ht="12.75" customHeight="1">
      <c r="A1" s="60" t="s">
        <v>30</v>
      </c>
      <c r="B1" s="61"/>
    </row>
    <row r="2" spans="1:4" ht="12.75" customHeight="1">
      <c r="A2" s="62"/>
      <c r="B2" s="63"/>
    </row>
    <row r="3" spans="1:4">
      <c r="A3" s="62"/>
      <c r="B3" s="63"/>
    </row>
    <row r="4" spans="1:4">
      <c r="A4" s="64"/>
      <c r="B4" s="65"/>
    </row>
    <row r="5" spans="1:4" ht="12.75" hidden="1" customHeight="1">
      <c r="A5" s="75" t="s">
        <v>17</v>
      </c>
      <c r="B5" s="76"/>
    </row>
    <row r="6" spans="1:4" ht="12.75" hidden="1" customHeight="1">
      <c r="A6" s="77"/>
      <c r="B6" s="78"/>
    </row>
    <row r="7" spans="1:4" hidden="1">
      <c r="A7" s="39"/>
      <c r="B7" s="3" t="s">
        <v>5</v>
      </c>
    </row>
    <row r="8" spans="1:4" hidden="1">
      <c r="A8" s="40" t="s">
        <v>0</v>
      </c>
      <c r="B8" s="10"/>
    </row>
    <row r="9" spans="1:4" hidden="1">
      <c r="A9" s="41" t="s">
        <v>3</v>
      </c>
      <c r="B9" s="5"/>
      <c r="D9" s="1"/>
    </row>
    <row r="10" spans="1:4" hidden="1">
      <c r="A10" s="42" t="s">
        <v>2</v>
      </c>
      <c r="B10" s="4" t="e">
        <f>100-((ROUND(B9/B8,4))*100)</f>
        <v>#DIV/0!</v>
      </c>
    </row>
    <row r="11" spans="1:4" hidden="1">
      <c r="A11" s="43" t="s">
        <v>4</v>
      </c>
      <c r="B11" s="6">
        <f>B8-B9</f>
        <v>0</v>
      </c>
    </row>
    <row r="12" spans="1:4" ht="12.75" hidden="1" customHeight="1">
      <c r="A12" s="75" t="s">
        <v>14</v>
      </c>
      <c r="B12" s="76"/>
    </row>
    <row r="13" spans="1:4" ht="12.75" hidden="1" customHeight="1">
      <c r="A13" s="77"/>
      <c r="B13" s="78"/>
    </row>
    <row r="14" spans="1:4" hidden="1">
      <c r="A14" s="39"/>
      <c r="B14" s="3" t="s">
        <v>5</v>
      </c>
    </row>
    <row r="15" spans="1:4" hidden="1">
      <c r="A15" s="40" t="s">
        <v>0</v>
      </c>
      <c r="B15" s="10"/>
    </row>
    <row r="16" spans="1:4" hidden="1">
      <c r="A16" s="41" t="s">
        <v>3</v>
      </c>
      <c r="B16" s="5"/>
    </row>
    <row r="17" spans="1:3" hidden="1">
      <c r="A17" s="42" t="s">
        <v>2</v>
      </c>
      <c r="B17" s="4" t="e">
        <f>100-((ROUND(B16/B15,4))*100)</f>
        <v>#DIV/0!</v>
      </c>
    </row>
    <row r="18" spans="1:3" hidden="1">
      <c r="A18" s="43" t="s">
        <v>4</v>
      </c>
      <c r="B18" s="6">
        <f>B15-B16</f>
        <v>0</v>
      </c>
      <c r="C18" s="2"/>
    </row>
    <row r="19" spans="1:3" ht="12.75" hidden="1" customHeight="1">
      <c r="A19" s="75" t="s">
        <v>11</v>
      </c>
      <c r="B19" s="76"/>
      <c r="C19" s="2"/>
    </row>
    <row r="20" spans="1:3" ht="12.75" hidden="1" customHeight="1">
      <c r="A20" s="77"/>
      <c r="B20" s="78"/>
      <c r="C20" s="2"/>
    </row>
    <row r="21" spans="1:3" hidden="1">
      <c r="A21" s="39"/>
      <c r="B21" s="3" t="s">
        <v>5</v>
      </c>
      <c r="C21" s="2"/>
    </row>
    <row r="22" spans="1:3" hidden="1">
      <c r="A22" s="40" t="s">
        <v>0</v>
      </c>
      <c r="B22" s="10"/>
      <c r="C22" s="2"/>
    </row>
    <row r="23" spans="1:3" hidden="1">
      <c r="A23" s="41" t="s">
        <v>3</v>
      </c>
      <c r="B23" s="5"/>
      <c r="C23" s="2"/>
    </row>
    <row r="24" spans="1:3" hidden="1">
      <c r="A24" s="42" t="s">
        <v>2</v>
      </c>
      <c r="B24" s="4" t="e">
        <f>100-((ROUND(B23/B22,4))*100)</f>
        <v>#DIV/0!</v>
      </c>
      <c r="C24" s="2"/>
    </row>
    <row r="25" spans="1:3" hidden="1">
      <c r="A25" s="43" t="s">
        <v>4</v>
      </c>
      <c r="B25" s="6">
        <f>B22-B23</f>
        <v>0</v>
      </c>
      <c r="C25" s="2"/>
    </row>
    <row r="26" spans="1:3" ht="12.75" hidden="1" customHeight="1">
      <c r="A26" s="75" t="s">
        <v>10</v>
      </c>
      <c r="B26" s="76"/>
      <c r="C26" s="2"/>
    </row>
    <row r="27" spans="1:3" ht="12.75" hidden="1" customHeight="1">
      <c r="A27" s="77"/>
      <c r="B27" s="78"/>
      <c r="C27" s="2"/>
    </row>
    <row r="28" spans="1:3" hidden="1">
      <c r="A28" s="39"/>
      <c r="B28" s="3" t="s">
        <v>5</v>
      </c>
      <c r="C28" s="2"/>
    </row>
    <row r="29" spans="1:3" hidden="1">
      <c r="A29" s="40" t="s">
        <v>0</v>
      </c>
      <c r="B29" s="10"/>
      <c r="C29" s="2"/>
    </row>
    <row r="30" spans="1:3" hidden="1">
      <c r="A30" s="41" t="s">
        <v>3</v>
      </c>
      <c r="B30" s="5"/>
    </row>
    <row r="31" spans="1:3" hidden="1">
      <c r="A31" s="42" t="s">
        <v>2</v>
      </c>
      <c r="B31" s="4" t="e">
        <f>100-((ROUND(B30/B29,4))*100)</f>
        <v>#DIV/0!</v>
      </c>
    </row>
    <row r="32" spans="1:3" hidden="1">
      <c r="A32" s="43" t="s">
        <v>4</v>
      </c>
      <c r="B32" s="6">
        <f>B29-B30</f>
        <v>0</v>
      </c>
    </row>
    <row r="33" spans="1:2" ht="12.75" hidden="1" customHeight="1">
      <c r="A33" s="75" t="s">
        <v>7</v>
      </c>
      <c r="B33" s="76"/>
    </row>
    <row r="34" spans="1:2" ht="12.75" hidden="1" customHeight="1">
      <c r="A34" s="77"/>
      <c r="B34" s="78"/>
    </row>
    <row r="35" spans="1:2" hidden="1">
      <c r="A35" s="39"/>
      <c r="B35" s="3" t="s">
        <v>5</v>
      </c>
    </row>
    <row r="36" spans="1:2" hidden="1">
      <c r="A36" s="40" t="s">
        <v>0</v>
      </c>
      <c r="B36" s="10"/>
    </row>
    <row r="37" spans="1:2" hidden="1">
      <c r="A37" s="41" t="s">
        <v>3</v>
      </c>
      <c r="B37" s="5"/>
    </row>
    <row r="38" spans="1:2" hidden="1">
      <c r="A38" s="42" t="s">
        <v>2</v>
      </c>
      <c r="B38" s="4" t="e">
        <f>100-((ROUND(B37/B36,4))*100)</f>
        <v>#DIV/0!</v>
      </c>
    </row>
    <row r="39" spans="1:2" hidden="1">
      <c r="A39" s="43" t="s">
        <v>4</v>
      </c>
      <c r="B39" s="6">
        <f>B36-B37</f>
        <v>0</v>
      </c>
    </row>
    <row r="40" spans="1:2" ht="12.75" hidden="1" customHeight="1">
      <c r="A40" s="75" t="s">
        <v>13</v>
      </c>
      <c r="B40" s="76"/>
    </row>
    <row r="41" spans="1:2" ht="12.75" hidden="1" customHeight="1">
      <c r="A41" s="77"/>
      <c r="B41" s="78"/>
    </row>
    <row r="42" spans="1:2" hidden="1">
      <c r="A42" s="39"/>
      <c r="B42" s="3" t="s">
        <v>5</v>
      </c>
    </row>
    <row r="43" spans="1:2" hidden="1">
      <c r="A43" s="40" t="s">
        <v>0</v>
      </c>
      <c r="B43" s="10"/>
    </row>
    <row r="44" spans="1:2" hidden="1">
      <c r="A44" s="41" t="s">
        <v>3</v>
      </c>
      <c r="B44" s="5"/>
    </row>
    <row r="45" spans="1:2" hidden="1">
      <c r="A45" s="42" t="s">
        <v>2</v>
      </c>
      <c r="B45" s="4" t="e">
        <f>100-((ROUND(B44/B43,4))*100)</f>
        <v>#DIV/0!</v>
      </c>
    </row>
    <row r="46" spans="1:2" hidden="1">
      <c r="A46" s="43" t="s">
        <v>4</v>
      </c>
      <c r="B46" s="6">
        <f>B43-B44</f>
        <v>0</v>
      </c>
    </row>
    <row r="47" spans="1:2" ht="12.75" customHeight="1">
      <c r="A47" s="75" t="s">
        <v>9</v>
      </c>
      <c r="B47" s="76"/>
    </row>
    <row r="48" spans="1:2" ht="12.75" customHeight="1">
      <c r="A48" s="77"/>
      <c r="B48" s="78"/>
    </row>
    <row r="49" spans="1:2">
      <c r="A49" s="39"/>
      <c r="B49" s="3" t="s">
        <v>5</v>
      </c>
    </row>
    <row r="50" spans="1:2">
      <c r="A50" s="40" t="s">
        <v>0</v>
      </c>
      <c r="B50" s="10">
        <v>226</v>
      </c>
    </row>
    <row r="51" spans="1:2">
      <c r="A51" s="41" t="s">
        <v>3</v>
      </c>
      <c r="B51" s="5">
        <v>198.00700000000001</v>
      </c>
    </row>
    <row r="52" spans="1:2">
      <c r="A52" s="42" t="s">
        <v>2</v>
      </c>
      <c r="B52" s="4">
        <f>100-((ROUND(B51/B50,4))*100)</f>
        <v>12.39</v>
      </c>
    </row>
    <row r="53" spans="1:2">
      <c r="A53" s="43" t="s">
        <v>4</v>
      </c>
      <c r="B53" s="6">
        <f>B50-B51</f>
        <v>27.992999999999995</v>
      </c>
    </row>
    <row r="54" spans="1:2">
      <c r="A54" s="73" t="s">
        <v>8</v>
      </c>
      <c r="B54" s="74"/>
    </row>
    <row r="55" spans="1:2" ht="12.75" customHeight="1">
      <c r="A55" s="73"/>
      <c r="B55" s="74"/>
    </row>
    <row r="56" spans="1:2">
      <c r="A56" s="39"/>
      <c r="B56" s="3" t="s">
        <v>5</v>
      </c>
    </row>
    <row r="57" spans="1:2">
      <c r="A57" s="40" t="s">
        <v>0</v>
      </c>
      <c r="B57" s="10">
        <v>262</v>
      </c>
    </row>
    <row r="58" spans="1:2">
      <c r="A58" s="41" t="s">
        <v>3</v>
      </c>
      <c r="B58" s="5">
        <v>256.48200000000003</v>
      </c>
    </row>
    <row r="59" spans="1:2">
      <c r="A59" s="42" t="s">
        <v>2</v>
      </c>
      <c r="B59" s="4">
        <f>100-((ROUND(B58/B57,4))*100)</f>
        <v>2.1099999999999994</v>
      </c>
    </row>
    <row r="60" spans="1:2">
      <c r="A60" s="43" t="s">
        <v>4</v>
      </c>
      <c r="B60" s="6">
        <f>B57-B58</f>
        <v>5.5179999999999723</v>
      </c>
    </row>
    <row r="61" spans="1:2">
      <c r="A61" s="73" t="s">
        <v>12</v>
      </c>
      <c r="B61" s="74"/>
    </row>
    <row r="62" spans="1:2">
      <c r="A62" s="73"/>
      <c r="B62" s="74"/>
    </row>
    <row r="63" spans="1:2">
      <c r="A63" s="39"/>
      <c r="B63" s="3" t="s">
        <v>5</v>
      </c>
    </row>
    <row r="64" spans="1:2">
      <c r="A64" s="40" t="s">
        <v>0</v>
      </c>
      <c r="B64" s="10">
        <f>245-0.43</f>
        <v>244.57</v>
      </c>
    </row>
    <row r="65" spans="1:3">
      <c r="A65" s="41" t="s">
        <v>3</v>
      </c>
      <c r="B65" s="5">
        <f>241.345-0.024</f>
        <v>241.321</v>
      </c>
    </row>
    <row r="66" spans="1:3">
      <c r="A66" s="42" t="s">
        <v>2</v>
      </c>
      <c r="B66" s="4">
        <f>100-((ROUND(B65/B64,4))*100)</f>
        <v>1.3299999999999983</v>
      </c>
    </row>
    <row r="67" spans="1:3">
      <c r="A67" s="43" t="s">
        <v>4</v>
      </c>
      <c r="B67" s="6">
        <f>B64-B65</f>
        <v>3.2489999999999952</v>
      </c>
    </row>
    <row r="68" spans="1:3" ht="12.75" customHeight="1">
      <c r="A68" s="73" t="s">
        <v>15</v>
      </c>
      <c r="B68" s="74"/>
    </row>
    <row r="69" spans="1:3" ht="12.75" customHeight="1">
      <c r="A69" s="73"/>
      <c r="B69" s="74"/>
    </row>
    <row r="70" spans="1:3">
      <c r="A70" s="39"/>
      <c r="B70" s="3" t="s">
        <v>5</v>
      </c>
    </row>
    <row r="71" spans="1:3">
      <c r="A71" s="40" t="s">
        <v>0</v>
      </c>
      <c r="B71" s="10">
        <v>222</v>
      </c>
      <c r="C71" s="8"/>
    </row>
    <row r="72" spans="1:3">
      <c r="A72" s="41" t="s">
        <v>3</v>
      </c>
      <c r="B72" s="5">
        <v>216.07300000000001</v>
      </c>
      <c r="C72" s="8"/>
    </row>
    <row r="73" spans="1:3">
      <c r="A73" s="42" t="s">
        <v>2</v>
      </c>
      <c r="B73" s="4">
        <f>100-((ROUND(B72/B71,4))*100)</f>
        <v>2.6699999999999875</v>
      </c>
      <c r="C73" s="8"/>
    </row>
    <row r="74" spans="1:3">
      <c r="A74" s="43" t="s">
        <v>4</v>
      </c>
      <c r="B74" s="6">
        <f>B71-B72</f>
        <v>5.9269999999999925</v>
      </c>
      <c r="C74" s="8"/>
    </row>
    <row r="75" spans="1:3" ht="17.25" customHeight="1">
      <c r="A75" s="73" t="s">
        <v>16</v>
      </c>
      <c r="B75" s="74"/>
    </row>
    <row r="76" spans="1:3" ht="12.75" customHeight="1">
      <c r="A76" s="73"/>
      <c r="B76" s="74"/>
    </row>
    <row r="77" spans="1:3">
      <c r="A77" s="39"/>
      <c r="B77" s="3" t="s">
        <v>5</v>
      </c>
    </row>
    <row r="78" spans="1:3">
      <c r="A78" s="40" t="s">
        <v>0</v>
      </c>
      <c r="B78" s="10">
        <v>252</v>
      </c>
    </row>
    <row r="79" spans="1:3">
      <c r="A79" s="41" t="s">
        <v>3</v>
      </c>
      <c r="B79" s="5">
        <v>247.5</v>
      </c>
    </row>
    <row r="80" spans="1:3">
      <c r="A80" s="42" t="s">
        <v>2</v>
      </c>
      <c r="B80" s="4">
        <f>100-((ROUND(B79/B78,4))*100)</f>
        <v>1.7900000000000063</v>
      </c>
    </row>
    <row r="81" spans="1:8">
      <c r="A81" s="43" t="s">
        <v>4</v>
      </c>
      <c r="B81" s="6">
        <f>B78-B79</f>
        <v>4.5</v>
      </c>
    </row>
    <row r="82" spans="1:8">
      <c r="A82" s="73" t="s">
        <v>28</v>
      </c>
      <c r="B82" s="74"/>
    </row>
    <row r="83" spans="1:8">
      <c r="A83" s="73"/>
      <c r="B83" s="74"/>
    </row>
    <row r="84" spans="1:8">
      <c r="A84" s="39"/>
      <c r="B84" s="3" t="s">
        <v>5</v>
      </c>
    </row>
    <row r="85" spans="1:8">
      <c r="A85" s="40" t="s">
        <v>0</v>
      </c>
      <c r="B85" s="10">
        <f>246-0.4</f>
        <v>245.6</v>
      </c>
    </row>
    <row r="86" spans="1:8">
      <c r="A86" s="41" t="s">
        <v>3</v>
      </c>
      <c r="B86" s="5">
        <f>242.894+10.963</f>
        <v>253.857</v>
      </c>
    </row>
    <row r="87" spans="1:8">
      <c r="A87" s="42" t="s">
        <v>2</v>
      </c>
      <c r="B87" s="4">
        <f>100-((ROUND(B86/B85,4))*100)</f>
        <v>-3.3600000000000136</v>
      </c>
      <c r="C87" s="53"/>
      <c r="D87" s="1"/>
    </row>
    <row r="88" spans="1:8" ht="13.5" thickBot="1">
      <c r="A88" s="44" t="s">
        <v>4</v>
      </c>
      <c r="B88" s="45">
        <f>B85-B86</f>
        <v>-8.257000000000005</v>
      </c>
    </row>
    <row r="89" spans="1:8" ht="27.75">
      <c r="A89" s="81" t="s">
        <v>6</v>
      </c>
      <c r="B89" s="82"/>
    </row>
    <row r="90" spans="1:8" ht="43.5" customHeight="1">
      <c r="A90" s="46"/>
      <c r="B90" s="14" t="s">
        <v>1</v>
      </c>
    </row>
    <row r="91" spans="1:8" ht="43.5" customHeight="1">
      <c r="A91" s="11"/>
      <c r="B91" s="12" t="s">
        <v>5</v>
      </c>
      <c r="E91" s="16"/>
    </row>
    <row r="92" spans="1:8" ht="28.5" customHeight="1">
      <c r="A92" s="47" t="s">
        <v>0</v>
      </c>
      <c r="B92" s="48">
        <f>SUM(B71+B64+B57+B50+B43+B36+B29+B22+B15+B8+B78+B85)</f>
        <v>1452.1699999999998</v>
      </c>
    </row>
    <row r="93" spans="1:8" ht="28.5" customHeight="1">
      <c r="A93" s="13" t="s">
        <v>3</v>
      </c>
      <c r="B93" s="15">
        <f>SUM(B72+B65+B58+B51+B44+B37+B30+B23+B16+B9+B79+B86)</f>
        <v>1413.24</v>
      </c>
      <c r="E93" s="9"/>
    </row>
    <row r="94" spans="1:8" ht="28.5" customHeight="1">
      <c r="A94" s="49" t="s">
        <v>2</v>
      </c>
      <c r="B94" s="50">
        <f>100-((ROUND(B93/B92,4))*100)</f>
        <v>2.6800000000000068</v>
      </c>
    </row>
    <row r="95" spans="1:8" ht="28.5" customHeight="1" thickBot="1">
      <c r="A95" s="51" t="s">
        <v>4</v>
      </c>
      <c r="B95" s="52">
        <f>B92-B93</f>
        <v>38.929999999999836</v>
      </c>
      <c r="H95" s="9"/>
    </row>
    <row r="96" spans="1:8">
      <c r="H96" s="9"/>
    </row>
    <row r="97" spans="1:6">
      <c r="F97" s="9"/>
    </row>
    <row r="98" spans="1:6">
      <c r="A98" s="80"/>
      <c r="B98" s="80"/>
    </row>
    <row r="99" spans="1:6">
      <c r="A99" s="80"/>
      <c r="B99" s="80"/>
    </row>
    <row r="100" spans="1:6">
      <c r="A100" s="79"/>
      <c r="B100" s="79"/>
    </row>
    <row r="101" spans="1:6">
      <c r="A101" s="79"/>
      <c r="B101" s="79"/>
    </row>
    <row r="102" spans="1:6">
      <c r="A102" s="83"/>
      <c r="B102" s="83"/>
    </row>
    <row r="103" spans="1:6" ht="12.75" customHeight="1">
      <c r="A103" s="79"/>
      <c r="B103" s="79"/>
    </row>
    <row r="104" spans="1:6">
      <c r="A104" s="79"/>
      <c r="B104" s="79"/>
    </row>
    <row r="105" spans="1:6" ht="40.5" customHeight="1">
      <c r="A105" s="79"/>
      <c r="B105" s="79"/>
      <c r="D105" s="9"/>
    </row>
    <row r="106" spans="1:6">
      <c r="A106" s="79"/>
      <c r="B106" s="79"/>
    </row>
    <row r="107" spans="1:6">
      <c r="A107" s="79"/>
      <c r="B107" s="79"/>
    </row>
    <row r="108" spans="1:6">
      <c r="A108" s="79"/>
      <c r="B108" s="79"/>
    </row>
    <row r="109" spans="1:6" ht="32.25" customHeight="1">
      <c r="A109" s="80"/>
      <c r="B109" s="80"/>
    </row>
  </sheetData>
  <mergeCells count="21">
    <mergeCell ref="A105:B105"/>
    <mergeCell ref="A106:B108"/>
    <mergeCell ref="A109:B109"/>
    <mergeCell ref="A82:B83"/>
    <mergeCell ref="A89:B89"/>
    <mergeCell ref="A98:B99"/>
    <mergeCell ref="A100:B101"/>
    <mergeCell ref="A102:B102"/>
    <mergeCell ref="A103:B104"/>
    <mergeCell ref="A75:B76"/>
    <mergeCell ref="A1:B4"/>
    <mergeCell ref="A5:B6"/>
    <mergeCell ref="A12:B13"/>
    <mergeCell ref="A19:B20"/>
    <mergeCell ref="A26:B27"/>
    <mergeCell ref="A33:B34"/>
    <mergeCell ref="A40:B41"/>
    <mergeCell ref="A47:B48"/>
    <mergeCell ref="A54:B55"/>
    <mergeCell ref="A61:B62"/>
    <mergeCell ref="A68:B6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I Półrocze 2023</vt:lpstr>
      <vt:lpstr>II Półrocze 2022</vt:lpstr>
      <vt:lpstr>'I Półrocze 2023'!Obszar_wydruku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Marcin Olczak</cp:lastModifiedBy>
  <cp:lastPrinted>2023-07-14T08:40:34Z</cp:lastPrinted>
  <dcterms:created xsi:type="dcterms:W3CDTF">2019-02-14T12:17:41Z</dcterms:created>
  <dcterms:modified xsi:type="dcterms:W3CDTF">2025-01-10T11:32:14Z</dcterms:modified>
</cp:coreProperties>
</file>