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przetargi\2025\palczyn etap ii\"/>
    </mc:Choice>
  </mc:AlternateContent>
  <xr:revisionPtr revIDLastSave="0" documentId="13_ncr:1_{18A9FD72-7BDE-4589-8E8E-51DE86948EF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zedmiar" sheetId="8" r:id="rId1"/>
  </sheets>
  <definedNames>
    <definedName name="_C" localSheetId="0">#REF!</definedName>
    <definedName name="_C">#REF!</definedName>
    <definedName name="_xlnm._FilterDatabase" localSheetId="0" hidden="1">przedmiar!$F$1:$F$526</definedName>
    <definedName name="_xlnm.Print_Titles" localSheetId="0">przedmiar!$7:$10</definedName>
  </definedNames>
  <calcPr calcId="181029" fullPrecision="0"/>
</workbook>
</file>

<file path=xl/calcChain.xml><?xml version="1.0" encoding="utf-8"?>
<calcChain xmlns="http://schemas.openxmlformats.org/spreadsheetml/2006/main">
  <c r="F102" i="8" l="1"/>
  <c r="F88" i="8"/>
  <c r="F84" i="8"/>
  <c r="F62" i="8"/>
  <c r="F59" i="8"/>
  <c r="F57" i="8"/>
  <c r="F55" i="8"/>
  <c r="F39" i="8"/>
  <c r="F37" i="8"/>
  <c r="F34" i="8"/>
  <c r="F30" i="8"/>
  <c r="F21" i="8"/>
  <c r="F98" i="8" s="1"/>
  <c r="F19" i="8"/>
  <c r="F17" i="8"/>
  <c r="F13" i="8"/>
</calcChain>
</file>

<file path=xl/sharedStrings.xml><?xml version="1.0" encoding="utf-8"?>
<sst xmlns="http://schemas.openxmlformats.org/spreadsheetml/2006/main" count="280" uniqueCount="196">
  <si>
    <t>1.1</t>
  </si>
  <si>
    <t>1.1.1</t>
  </si>
  <si>
    <t>ROBOTY ZIEMNE</t>
  </si>
  <si>
    <t>D 01.01.01
45233000-9</t>
  </si>
  <si>
    <t>ROBOTY PRZYGOTOWAWCZE</t>
  </si>
  <si>
    <t>1.3.1</t>
  </si>
  <si>
    <t>BRANŻA DROGOWA</t>
  </si>
  <si>
    <t>D 01.02.02
45112000-5</t>
  </si>
  <si>
    <t>D 01.02.04
45111000-8</t>
  </si>
  <si>
    <t>Jm</t>
  </si>
  <si>
    <t>Ilość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</si>
  <si>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</si>
  <si>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</si>
  <si>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Profilowanie i zagęszczenie podłoża pod warstwy konstrukcyjne nawierzchni</t>
  </si>
  <si>
    <t>GEODEZYJNA DOKUMENTACJA POWYKONAWCZA</t>
  </si>
  <si>
    <t>GG.00.12.01</t>
  </si>
  <si>
    <t>GG.00.12.01                               45233000-9</t>
  </si>
  <si>
    <t>ODTWORZENIE (WYZNACZENIE) TRASY I PUNKTÓW WYSOKOŚCIOWYCH
CPV: Roboty w zakresie konstruowania, fundamentowania oraz wykonywania nawierzchni autostrad, dróg</t>
  </si>
  <si>
    <t>WYKONANIE WYKOPÓW W GRUNTACH I-V KATEGORII
CPV: Roboty ziemne i wykopaliskowe</t>
  </si>
  <si>
    <t>PROFILOWANIE I ZAGĘSZCZANIE PODŁOŻA
CPV: Roboty w zakresie konstruowania, fundamentowania oraz wykonywania nawierzchni autostrad, dróg</t>
  </si>
  <si>
    <t>D 09.00.00</t>
  </si>
  <si>
    <t>ZIELEŃ DROGOWA</t>
  </si>
  <si>
    <t>ZDJĘCIE WARSTWY ZIEMI URODZAJNEJ
CPV: Roboty ziemne i wykopaliskowe</t>
  </si>
  <si>
    <t>Wywiezienie gruzu z rozbiórek na składowisko Wykonawcy z utylizacją</t>
  </si>
  <si>
    <t>Wykonanie wykopów z wywozem na skladowisko Wykonawcy i utylizacją urobku</t>
  </si>
  <si>
    <t>2.1</t>
  </si>
  <si>
    <t>D 04.00.00</t>
  </si>
  <si>
    <t>PODBUDOWY</t>
  </si>
  <si>
    <t>D 04.01.01
45233000-9</t>
  </si>
  <si>
    <t>05.00.00</t>
  </si>
  <si>
    <t>NAWIERZCHNIE</t>
  </si>
  <si>
    <t>3</t>
  </si>
  <si>
    <t>D 02.00.00</t>
  </si>
  <si>
    <t>ROZBIÓRKA ELEMENTÓW DRÓG, OGRODZEŃ I PRZEPUSTÓW
CPV: Roboty w zakresie rozbiórek, przygotowania oraz oczyszczenia terenu pod budowę</t>
  </si>
  <si>
    <t>D 02.01.01
45112000-5</t>
  </si>
  <si>
    <t>Lp.</t>
  </si>
  <si>
    <t>D 01.00.00</t>
  </si>
  <si>
    <t>*</t>
  </si>
  <si>
    <t>km</t>
  </si>
  <si>
    <t>Element scalony - rodzaj robót                                                                                                    Szczegółowy opis robót i obliczenie ich ilości</t>
  </si>
  <si>
    <t>Podstawy</t>
  </si>
  <si>
    <t>1.3</t>
  </si>
  <si>
    <t>GEODEZYJNA DOKUMENTACJA POWYKONAWCZA
CPV:Roboty w zakresie konstruowania, fundamentowania oraz wykonywania nawierzchni autostrad, dróg</t>
  </si>
  <si>
    <t>2.1.1</t>
  </si>
  <si>
    <t>2.2</t>
  </si>
  <si>
    <t>D 02.03.01
45112000-5</t>
  </si>
  <si>
    <t>WYKONANIE NASYPÓW
CPV: Roboty ziemne i wykopaliskowe</t>
  </si>
  <si>
    <t>5</t>
  </si>
  <si>
    <t>1.2</t>
  </si>
  <si>
    <t>1.2.1</t>
  </si>
  <si>
    <t>D 09.01.01
45112000-5</t>
  </si>
  <si>
    <t>D 04.03.01
45233000-9</t>
  </si>
  <si>
    <t>OCZYSZCZENIE I SKROPIENIE WARSTW KONSTRUKCYJNYCH
CPV: Roboty w zakresie konstruowania, fundamentowania oraz wykonywania nawierzchni autostrad, dróg</t>
  </si>
  <si>
    <t>Oczyszczenie warstw konstrukcyjnych - warstwy bitumiczne</t>
  </si>
  <si>
    <t>Skropienie warstw konstrukcyjnych emulsją asfaltową</t>
  </si>
  <si>
    <t>1.2.2</t>
  </si>
  <si>
    <t>NAWIERZCHNIA Z BETONU ASFALTOWEGO
CPV: Roboty w zakresie konstruowania, fundamentowania oraz wykonywania nawierzchni autostrad, dróg</t>
  </si>
  <si>
    <t>1.3.2</t>
  </si>
  <si>
    <t>Mechaniczne usunięcie warstwy humusu z wywozem na składowisko w bliskości robót</t>
  </si>
  <si>
    <t>Mechaniczne usunięcie warstwy humusu z wywozem na składowisko Wykonawcy wraz z utylizacją</t>
  </si>
  <si>
    <t>Oczyszczenie warstw konstrukcyjnych - warstwy niebitumiczne</t>
  </si>
  <si>
    <t>D 04.04.02
45233000-9</t>
  </si>
  <si>
    <t>PODBUDOWA Z KRUSZYWA ŁAMANEGO STABILIZOWANEGO MECHANICZNIE
CPV: Roboty w zakresie konstruowania, fundamentowania oraz wykonywania nawierzchni autostrad, dróg</t>
  </si>
  <si>
    <t>Wykonanie warstwy ścieralnej z betonu asfaltowego AC 11 S  gr. 4 cm</t>
  </si>
  <si>
    <t>Wykonanie warstwy ścieralnej z betonu asfaltowego AC 11 S  gr. 5 cm</t>
  </si>
  <si>
    <t>D 05.03.05
45233000-9</t>
  </si>
  <si>
    <t>m</t>
  </si>
  <si>
    <t>D 04.05.01
45233000-9</t>
  </si>
  <si>
    <t>ULEPSZONE PODŁOŻE Z GRUNTU STABILIZOWANEGO CEMENTEM
CPV: Roboty w zakresie konstruowania, fundamentowania oraz wykonywania nawierzchni autostrad, dróg</t>
  </si>
  <si>
    <t>szt.</t>
  </si>
  <si>
    <t>D 01.02.01
45112000-5</t>
  </si>
  <si>
    <t>USUNIĘCIE DRZEW I KRZEWÓW
CPV: Roboty ziemne i wykopaliskowe</t>
  </si>
  <si>
    <t>D 07.00.00</t>
  </si>
  <si>
    <t>OZNAKOWANIE DRÓG I URZĄDZENIA BEZPIECZEŃSTWA RUCHU</t>
  </si>
  <si>
    <t>1.4</t>
  </si>
  <si>
    <t>4.1</t>
  </si>
  <si>
    <t>4.1.1</t>
  </si>
  <si>
    <t>7</t>
  </si>
  <si>
    <t xml:space="preserve">Odtworzenie trasy i punktów wysokościowych w terenie równinnym </t>
  </si>
  <si>
    <t>Mechaniczne ścięcie drzew z karczowaniem pni o śr. 16-25 cm z wywozem materiałów na składowisko Wykonawcy,  utylizacją z zasypaniem dołów  po karczowaniu i zagęszczeniem</t>
  </si>
  <si>
    <t>Wykonanie nasypów z zakupem i dowozem gruntu wraz z zagęszczeniem</t>
  </si>
  <si>
    <t>2.2.1.</t>
  </si>
  <si>
    <t>4.2.</t>
  </si>
  <si>
    <t>4.2.1.</t>
  </si>
  <si>
    <t>4.3.</t>
  </si>
  <si>
    <t>4.3.1.</t>
  </si>
  <si>
    <t>4.3.2.</t>
  </si>
  <si>
    <t>4.3.3.</t>
  </si>
  <si>
    <t>Wykonanie podbudowy z kruszywa łamanego 0/31,5mm stab. mechanicznie gr.20 cm C90/3</t>
  </si>
  <si>
    <t xml:space="preserve">Wykonanie warstwy wzmacniającej z gruntu stabilizowanego cementem C1,5/2 </t>
  </si>
  <si>
    <t>4.4.</t>
  </si>
  <si>
    <t>4.4.1.</t>
  </si>
  <si>
    <t>4.4.2.</t>
  </si>
  <si>
    <t>5.2.</t>
  </si>
  <si>
    <t>5.2.1.</t>
  </si>
  <si>
    <t xml:space="preserve">Humusowanie terenu z obsianiem trawą przy grubości warstwy humusu 10 cm </t>
  </si>
  <si>
    <t>Wykonanie robót pomiarowych dla inwentaryzacji powykonawczej wraz z wykonaniem  mapy  i włączeniem jej do zasobów geodezyjnych</t>
  </si>
  <si>
    <t>1.4.1</t>
  </si>
  <si>
    <t>1.4.2</t>
  </si>
  <si>
    <t>1.4.3</t>
  </si>
  <si>
    <t>1.4.6</t>
  </si>
  <si>
    <t>5.2.2.</t>
  </si>
  <si>
    <t>5.2.3.</t>
  </si>
  <si>
    <t>Sadzenie drzew</t>
  </si>
  <si>
    <t>Wykonanie podbudowy z kruszywa łamanego 0/31,5mm stab. mechanicznie gr.15 cm C90/3</t>
  </si>
  <si>
    <t xml:space="preserve">Wykonanie warstwy wzmacniającej z gruntu stabilizowanego cementem C1,5/2 warstwa  grubości 21 cm - wg zestawienia powierzchni warstw konstrukcyjnych </t>
  </si>
  <si>
    <t>Wykonanie warstwy wiążącej z betonu asfaltowego AC 16 W gr. 5 cm</t>
  </si>
  <si>
    <t>Mechaniczne karczowanie krzewów z wywozem materiałów na składowisko Wykonawcy,  utylizacją  z zasypaniem dołów  po karczowaniu i zagęszczeniem</t>
  </si>
  <si>
    <t>ha</t>
  </si>
  <si>
    <t>7.1</t>
  </si>
  <si>
    <t>4.2.2</t>
  </si>
  <si>
    <t>4.2.3</t>
  </si>
  <si>
    <t>7.1.1</t>
  </si>
  <si>
    <t>8</t>
  </si>
  <si>
    <t>D 03.00.00</t>
  </si>
  <si>
    <t>ODWODNIENIE KORPUSU DROGOWEGO</t>
  </si>
  <si>
    <t>3.1</t>
  </si>
  <si>
    <t>D 03.01.01 45222000-9</t>
  </si>
  <si>
    <t>PRZEPUSTY POD KORONĄ DROGI I ZJAZDAMI
CPV: Roboty budowlane w zakresie robót inzynieryjnych</t>
  </si>
  <si>
    <t>3.1.1</t>
  </si>
  <si>
    <t>3.2</t>
  </si>
  <si>
    <t>D 03.01.06 45222000-9</t>
  </si>
  <si>
    <t>ELEMENTY PRZEPUSTÓW
CPV: Roboty budowlane w zakresie robót inzynieryjnych</t>
  </si>
  <si>
    <t>Wykonanie umocniena wlotów przepustu prefabrykowanymi ściankami czołowymi</t>
  </si>
  <si>
    <t>D 07.05.01
45233000-9</t>
  </si>
  <si>
    <t>BARIERY OCHRONNE STALOWE.
CPV: Roboty w zakresie konstruowania, fundamentowania oraz wykonywania nawierzchni autostrad, dróg</t>
  </si>
  <si>
    <t>5.2</t>
  </si>
  <si>
    <t>D 05.03.11
45233000-9</t>
  </si>
  <si>
    <t>FREZOWANIE NAWIERZCHNI ASFALTOWYCH NA ZIMNO
CPV: Roboty w zakresie konstruowania, fundamentowania oraz wykonywania nawierzchni autostrad, dróg</t>
  </si>
  <si>
    <t>5.2.1</t>
  </si>
  <si>
    <t xml:space="preserve">Wykonanie frezowania nawierzchni asfaltowych na zimno na gr. do 3 cm </t>
  </si>
  <si>
    <r>
      <t>- wg wykazu rozbiórek = 201,75 m</t>
    </r>
    <r>
      <rPr>
        <vertAlign val="superscript"/>
        <sz val="11"/>
        <rFont val="Arial"/>
        <family val="2"/>
        <charset val="238"/>
      </rPr>
      <t>3</t>
    </r>
  </si>
  <si>
    <t>Wykonanie umocniena wlotu przepustu narzutem kamiennym na podbudowie z betonu C8/10, gr. 10 cm</t>
  </si>
  <si>
    <t>3.2.1</t>
  </si>
  <si>
    <t>3.2.2</t>
  </si>
  <si>
    <t>Montaż barier typu drogowego na słupkach wbijanych o poziomie powstrzymywania min. N1</t>
  </si>
  <si>
    <t>2.2.2</t>
  </si>
  <si>
    <t>Zasypanie wykopów liniowych gruntem kat. I lub II</t>
  </si>
  <si>
    <t>Rozebranie podbudowy z kruszywa łamanego i żużla gr. 10 cm</t>
  </si>
  <si>
    <t>Rozebranie betonowych ścianek czołowych</t>
  </si>
  <si>
    <t>Rozebranie rur przepustów betonowych f 60cm</t>
  </si>
  <si>
    <r>
      <t>- wg wykazu rozbiórek = 7940 m</t>
    </r>
    <r>
      <rPr>
        <vertAlign val="superscript"/>
        <sz val="11"/>
        <rFont val="Arial"/>
        <family val="2"/>
        <charset val="238"/>
      </rPr>
      <t>2</t>
    </r>
  </si>
  <si>
    <r>
      <t>- wg wykazu robót ziemnych = 1502,93 m</t>
    </r>
    <r>
      <rPr>
        <vertAlign val="superscript"/>
        <sz val="11"/>
        <rFont val="Arial"/>
        <family val="2"/>
        <charset val="238"/>
      </rPr>
      <t>3</t>
    </r>
  </si>
  <si>
    <r>
      <t>- wg wykazu robót ziemnych =  1537,31 m</t>
    </r>
    <r>
      <rPr>
        <vertAlign val="superscript"/>
        <sz val="11"/>
        <rFont val="Arial"/>
        <family val="2"/>
        <charset val="238"/>
      </rPr>
      <t>3</t>
    </r>
  </si>
  <si>
    <r>
      <t>- wg zestawienia robót ziemnych - 22,40 m</t>
    </r>
    <r>
      <rPr>
        <vertAlign val="superscript"/>
        <sz val="11"/>
        <rFont val="Arial"/>
        <family val="2"/>
        <charset val="238"/>
      </rPr>
      <t>3</t>
    </r>
  </si>
  <si>
    <r>
      <t xml:space="preserve">Wykonanie przepustu z rur HPED SN8 </t>
    </r>
    <r>
      <rPr>
        <sz val="11"/>
        <rFont val="Czcionka tekstu podstawowego"/>
        <charset val="238"/>
      </rPr>
      <t>Ø60 cm na ławie żwirowej gr. 20cm                           -  28,0m</t>
    </r>
  </si>
  <si>
    <r>
      <t>-  14,4 m</t>
    </r>
    <r>
      <rPr>
        <vertAlign val="superscript"/>
        <sz val="11"/>
        <rFont val="Arial"/>
        <family val="2"/>
        <charset val="238"/>
      </rPr>
      <t>3</t>
    </r>
  </si>
  <si>
    <t>Ułożenie warstwy profilowej z kruszywa łamanego 0/31,5mm stab. mechanicznie gr. śr. 15cm C90/3</t>
  </si>
  <si>
    <t>6.2</t>
  </si>
  <si>
    <t>6.2.1</t>
  </si>
  <si>
    <t>7.1.2</t>
  </si>
  <si>
    <t>7.1.3.</t>
  </si>
  <si>
    <t>Sadzenie krzewów</t>
  </si>
  <si>
    <t>HUMUSOWANIE Z OBSIANIEM TRAWĄ, SADZENIE DRZEW I KRZEWÓW
CPV: Roboty ziemne i wykopaliskowe</t>
  </si>
  <si>
    <t>8.1</t>
  </si>
  <si>
    <t>8.1.1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</si>
  <si>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</si>
  <si>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Nazwa zadania:Przebudowa drogi gminnej w Palczynie (Parcela) - droga gminna nr 150165C i 150164C.                                                 Odcinek C-D km 0+908,20 - 2+204,33</t>
  </si>
  <si>
    <t>2204,33-908,20=1224,13</t>
  </si>
  <si>
    <t>- wg zestawienia robót ziemnych = 1381,31 m3</t>
  </si>
  <si>
    <t>- wg zestawienia robót ziemnych = 162,76m3</t>
  </si>
  <si>
    <r>
      <t>- wg wykazu rozbiórek = 802,83 m</t>
    </r>
    <r>
      <rPr>
        <vertAlign val="superscript"/>
        <sz val="11"/>
        <rFont val="Arial"/>
        <family val="2"/>
        <charset val="238"/>
      </rPr>
      <t>2</t>
    </r>
  </si>
  <si>
    <t>- wg wykazu rozbiórek = 7 m</t>
  </si>
  <si>
    <r>
      <t>- wg wykazu rozbiórek =1,2 m</t>
    </r>
    <r>
      <rPr>
        <vertAlign val="superscript"/>
        <sz val="11"/>
        <rFont val="Arial"/>
        <family val="2"/>
        <charset val="238"/>
      </rPr>
      <t>3</t>
    </r>
  </si>
  <si>
    <r>
      <t>- pobocza z kruszywa łamanego - 1728,08 m</t>
    </r>
    <r>
      <rPr>
        <vertAlign val="superscript"/>
        <sz val="11"/>
        <rFont val="Arial"/>
        <family val="2"/>
        <charset val="238"/>
      </rPr>
      <t>2</t>
    </r>
  </si>
  <si>
    <t>- wg zestawienia powierzchni oczyszczenia i skropienia = 6651,64 m2</t>
  </si>
  <si>
    <t>- wg zestawienia powierzchni oczyszczenia i skropienia = 14156,83 m2</t>
  </si>
  <si>
    <t>- wg zestawienia powierzchni oczyszczenia i skropienia = 10 792,15 m2</t>
  </si>
  <si>
    <t>- wg wykazu zjazdów = 440 m2</t>
  </si>
  <si>
    <r>
      <t>- wg wykazu zjazdów = 440m</t>
    </r>
    <r>
      <rPr>
        <vertAlign val="superscript"/>
        <sz val="11"/>
        <rFont val="Arial"/>
        <family val="2"/>
        <charset val="238"/>
      </rPr>
      <t>2</t>
    </r>
  </si>
  <si>
    <t>- wg zestawienia powierzchni warstw konstrukcyjnych =  3777,79m2</t>
  </si>
  <si>
    <t>- wg zestawienia powierzchni warstw konstrukcyjnych =3777,79m2</t>
  </si>
  <si>
    <r>
      <t>- wg wykazu zjazdów (dowiązanie wysokościowe końcówek zjazdów) = 192,00 m</t>
    </r>
    <r>
      <rPr>
        <vertAlign val="superscript"/>
        <sz val="11"/>
        <rFont val="Arial"/>
        <family val="2"/>
        <charset val="238"/>
      </rPr>
      <t>2</t>
    </r>
  </si>
  <si>
    <t>- wg zestawienia powierzchni warstw konstrukcyjnych = 3287,40 m2</t>
  </si>
  <si>
    <t>warstwa grubości 15 cm - wg zestawienia zjazdów = 440,00m2</t>
  </si>
  <si>
    <t xml:space="preserve"> =3777,79 m2</t>
  </si>
  <si>
    <t>- wg zestawienia powierzchni warstw konstrukcyjnych = 6522,70 m2</t>
  </si>
  <si>
    <t>- wg zestawienia powierzchni warstw konstrukcyjnych =6651,64m2</t>
  </si>
  <si>
    <t>-60+10+34,4+2,5+37,9+2,9+50=197,70</t>
  </si>
  <si>
    <t>humus z odzysku - wg wykazu robót ziemnych =1627,60m2</t>
  </si>
  <si>
    <r>
      <t xml:space="preserve"> - wg  spisu roślin nasadzeń zastępczych = 43 m</t>
    </r>
    <r>
      <rPr>
        <vertAlign val="superscript"/>
        <sz val="11"/>
        <rFont val="Arial"/>
        <family val="2"/>
        <charset val="238"/>
      </rPr>
      <t>2</t>
    </r>
  </si>
  <si>
    <t>PRZEDMIAR ROBÓT</t>
  </si>
  <si>
    <t xml:space="preserve">lipa drobnolistna = 10 szt. </t>
  </si>
  <si>
    <t>6.1.1</t>
  </si>
  <si>
    <t>6.1</t>
  </si>
  <si>
    <t>D 07.02.01
45233000-9</t>
  </si>
  <si>
    <t>OZNAKOWANIE PIONOWE.
CPV: Roboty w zakresie konstruowania, fundamentowania oraz wykonywania nawierzchni autostrad, dróg</t>
  </si>
  <si>
    <t>Ustawienie słupków z rur stalowych śr. 50 mm</t>
  </si>
  <si>
    <t>6.2.3</t>
  </si>
  <si>
    <t>Przymocowanie tarcz znaków drogowych odblaskowych do gotowych słupków - typ A</t>
  </si>
  <si>
    <t>6.2.4</t>
  </si>
  <si>
    <t>Przymocowanie tarcz znaków drogowych odblaskowych do gotowych słupków - typ B</t>
  </si>
  <si>
    <t>6.2.5</t>
  </si>
  <si>
    <t>Przymocowanie tarcz znaków drogowych odblaskowych do gotowych słupków - typ D</t>
  </si>
  <si>
    <t>6.2.6</t>
  </si>
  <si>
    <t>Przymocowanie tarcz znaków drogowych odblaskowych do gotowych słupków - typ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</si>
</sst>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0.0"/>
    <numFmt numFmtId="165" formatCode="#,##0.0"/>
    <numFmt numFmtId="166" formatCode="[$-415]General"/>
    <numFmt numFmtId="167" formatCode="0.000"/>
  </numFmts>
  <fonts count="39">
    <font>
      <sz val="10"/>
      <name val="Arial CE"/>
      <charset val="238"/>
    </font>
    <font>
      <sz val="9"/>
      <name val="Times New Roman CE"/>
      <family val="1"/>
      <charset val="238"/>
    </font>
    <font>
      <sz val="6"/>
      <name val="Times New Roman CE"/>
      <family val="1"/>
      <charset val="238"/>
    </font>
    <font>
      <sz val="11"/>
      <name val="Times New Roman CE"/>
      <family val="1"/>
      <charset val="238"/>
    </font>
    <font>
      <sz val="9"/>
      <name val="Times New Roman CE"/>
      <family val="1"/>
      <charset val="238"/>
    </font>
    <font>
      <b/>
      <sz val="12"/>
      <name val="Arial"/>
      <family val="2"/>
      <charset val="238"/>
    </font>
    <font>
      <sz val="11"/>
      <color indexed="10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sz val="11"/>
      <name val="Arial"/>
      <family val="2"/>
      <charset val="238"/>
    </font>
    <font>
      <sz val="9"/>
      <color indexed="10"/>
      <name val="Times New Roman CE"/>
      <family val="1"/>
      <charset val="238"/>
    </font>
    <font>
      <b/>
      <sz val="9"/>
      <color indexed="10"/>
      <name val="Times New Roman CE"/>
      <family val="1"/>
      <charset val="238"/>
    </font>
    <font>
      <b/>
      <sz val="11"/>
      <color indexed="10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b/>
      <sz val="11"/>
      <color indexed="10"/>
      <name val="Times New Roman CE"/>
      <family val="1"/>
      <charset val="238"/>
    </font>
    <font>
      <b/>
      <sz val="12"/>
      <color indexed="10"/>
      <name val="Times New Roman CE"/>
      <family val="1"/>
      <charset val="238"/>
    </font>
    <font>
      <b/>
      <u/>
      <sz val="11"/>
      <color indexed="10"/>
      <name val="Times New Roman CE"/>
      <family val="1"/>
      <charset val="238"/>
    </font>
    <font>
      <sz val="11"/>
      <color indexed="10"/>
      <name val="Times New Roman CE"/>
      <family val="1"/>
      <charset val="238"/>
    </font>
    <font>
      <sz val="9"/>
      <color indexed="10"/>
      <name val="Times New Roman"/>
      <family val="1"/>
      <charset val="238"/>
    </font>
    <font>
      <sz val="12"/>
      <color indexed="10"/>
      <name val="Times New Roman CE"/>
      <family val="1"/>
      <charset val="238"/>
    </font>
    <font>
      <sz val="12"/>
      <color indexed="10"/>
      <name val="Times New Roman CE"/>
      <family val="1"/>
      <charset val="238"/>
    </font>
    <font>
      <b/>
      <sz val="14"/>
      <color indexed="10"/>
      <name val="Times New Roman CE"/>
      <family val="1"/>
      <charset val="238"/>
    </font>
    <font>
      <b/>
      <sz val="9"/>
      <color indexed="10"/>
      <name val="Times New Roman"/>
      <family val="1"/>
      <charset val="238"/>
    </font>
    <font>
      <i/>
      <sz val="11"/>
      <color indexed="10"/>
      <name val="Times New Roman"/>
      <family val="1"/>
      <charset val="238"/>
    </font>
    <font>
      <b/>
      <i/>
      <sz val="11"/>
      <color indexed="10"/>
      <name val="Times New Roman"/>
      <family val="1"/>
      <charset val="238"/>
    </font>
    <font>
      <b/>
      <sz val="14"/>
      <name val="Arial"/>
      <family val="2"/>
      <charset val="238"/>
    </font>
    <font>
      <b/>
      <sz val="2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u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u/>
      <sz val="14"/>
      <name val="Arial"/>
      <family val="2"/>
      <charset val="238"/>
    </font>
    <font>
      <i/>
      <sz val="11"/>
      <name val="Times New Roman CE"/>
      <charset val="238"/>
    </font>
    <font>
      <sz val="10"/>
      <name val="Arial CE"/>
      <charset val="238"/>
    </font>
    <font>
      <sz val="10"/>
      <color rgb="FF000000"/>
      <name val="Arial CE"/>
      <charset val="238"/>
    </font>
    <font>
      <sz val="9"/>
      <color rgb="FF000000"/>
      <name val="Arial1"/>
      <charset val="238"/>
    </font>
    <font>
      <sz val="11"/>
      <name val="Czcionka tekstu podstawowego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34" fillId="0" borderId="0" applyFont="0" applyFill="0" applyBorder="0" applyAlignment="0" applyProtection="0"/>
    <xf numFmtId="166" fontId="35" fillId="0" borderId="0" applyBorder="0" applyProtection="0"/>
  </cellStyleXfs>
  <cellXfs count="21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49" fontId="16" fillId="0" borderId="0" xfId="0" applyNumberFormat="1" applyFont="1" applyAlignment="1">
      <alignment horizontal="left" vertical="center" wrapText="1"/>
    </xf>
    <xf numFmtId="49" fontId="12" fillId="0" borderId="0" xfId="0" quotePrefix="1" applyNumberFormat="1" applyFont="1" applyAlignment="1">
      <alignment horizontal="left" vertical="center" wrapText="1"/>
    </xf>
    <xf numFmtId="49" fontId="17" fillId="0" borderId="0" xfId="0" quotePrefix="1" applyNumberFormat="1" applyFont="1" applyAlignment="1">
      <alignment horizontal="left" vertical="center" wrapText="1"/>
    </xf>
    <xf numFmtId="49" fontId="17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 applyProtection="1">
      <alignment horizontal="center" vertical="center" wrapText="1"/>
      <protection locked="0"/>
    </xf>
    <xf numFmtId="49" fontId="11" fillId="0" borderId="0" xfId="0" quotePrefix="1" applyNumberFormat="1" applyFont="1" applyAlignment="1">
      <alignment horizontal="left" vertical="center" wrapText="1"/>
    </xf>
    <xf numFmtId="0" fontId="11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2" fillId="0" borderId="0" xfId="0" quotePrefix="1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49" fontId="14" fillId="0" borderId="0" xfId="0" applyNumberFormat="1" applyFont="1" applyAlignment="1">
      <alignment horizontal="left" vertical="center" wrapText="1"/>
    </xf>
    <xf numFmtId="0" fontId="14" fillId="0" borderId="0" xfId="0" applyFont="1" applyAlignment="1" applyProtection="1">
      <alignment vertical="center" wrapText="1"/>
      <protection locked="0"/>
    </xf>
    <xf numFmtId="49" fontId="12" fillId="0" borderId="0" xfId="0" quotePrefix="1" applyNumberFormat="1" applyFont="1" applyAlignment="1" applyProtection="1">
      <alignment vertical="center" wrapText="1"/>
      <protection locked="0"/>
    </xf>
    <xf numFmtId="0" fontId="17" fillId="0" borderId="0" xfId="0" quotePrefix="1" applyFont="1" applyAlignment="1" applyProtection="1">
      <alignment vertical="center" wrapText="1"/>
      <protection locked="0"/>
    </xf>
    <xf numFmtId="49" fontId="14" fillId="0" borderId="0" xfId="0" applyNumberFormat="1" applyFont="1" applyAlignment="1">
      <alignment horizontal="left" vertical="center" wrapText="1" shrinkToFit="1"/>
    </xf>
    <xf numFmtId="49" fontId="17" fillId="0" borderId="0" xfId="0" applyNumberFormat="1" applyFont="1" applyAlignment="1">
      <alignment horizontal="left" vertical="center" wrapText="1" shrinkToFit="1"/>
    </xf>
    <xf numFmtId="49" fontId="11" fillId="0" borderId="0" xfId="0" applyNumberFormat="1" applyFont="1" applyAlignment="1">
      <alignment horizontal="left" vertical="center" wrapText="1" shrinkToFit="1"/>
    </xf>
    <xf numFmtId="0" fontId="12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2" fillId="0" borderId="0" xfId="0" quotePrefix="1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6" fillId="0" borderId="0" xfId="0" quotePrefix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0" fontId="24" fillId="0" borderId="0" xfId="0" quotePrefix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27" fillId="2" borderId="2" xfId="0" applyFont="1" applyFill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left" vertical="center" wrapText="1"/>
    </xf>
    <xf numFmtId="1" fontId="27" fillId="0" borderId="2" xfId="0" applyNumberFormat="1" applyFont="1" applyBorder="1" applyAlignment="1">
      <alignment horizontal="center" vertical="center" wrapText="1"/>
    </xf>
    <xf numFmtId="1" fontId="30" fillId="0" borderId="2" xfId="0" applyNumberFormat="1" applyFont="1" applyBorder="1" applyAlignment="1">
      <alignment vertical="center" wrapText="1"/>
    </xf>
    <xf numFmtId="0" fontId="29" fillId="0" borderId="2" xfId="0" applyFont="1" applyBorder="1" applyAlignment="1">
      <alignment horizontal="center" vertical="center" wrapText="1"/>
    </xf>
    <xf numFmtId="49" fontId="29" fillId="0" borderId="3" xfId="0" applyNumberFormat="1" applyFont="1" applyBorder="1" applyAlignment="1">
      <alignment horizontal="left" vertical="center" wrapText="1"/>
    </xf>
    <xf numFmtId="1" fontId="27" fillId="0" borderId="3" xfId="0" applyNumberFormat="1" applyFont="1" applyBorder="1" applyAlignment="1">
      <alignment horizontal="center" vertical="center" wrapText="1"/>
    </xf>
    <xf numFmtId="1" fontId="30" fillId="0" borderId="3" xfId="0" applyNumberFormat="1" applyFont="1" applyBorder="1" applyAlignment="1">
      <alignment vertical="center" wrapText="1"/>
    </xf>
    <xf numFmtId="0" fontId="30" fillId="0" borderId="2" xfId="0" applyFont="1" applyBorder="1" applyAlignment="1">
      <alignment wrapText="1"/>
    </xf>
    <xf numFmtId="0" fontId="28" fillId="0" borderId="2" xfId="0" applyFont="1" applyBorder="1" applyAlignment="1">
      <alignment horizontal="center" vertical="center" wrapText="1"/>
    </xf>
    <xf numFmtId="49" fontId="28" fillId="0" borderId="2" xfId="0" applyNumberFormat="1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 wrapText="1"/>
    </xf>
    <xf numFmtId="1" fontId="30" fillId="0" borderId="4" xfId="0" applyNumberFormat="1" applyFont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/>
    </xf>
    <xf numFmtId="2" fontId="21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1" fontId="30" fillId="0" borderId="1" xfId="0" applyNumberFormat="1" applyFont="1" applyBorder="1" applyAlignment="1">
      <alignment vertical="center" wrapText="1"/>
    </xf>
    <xf numFmtId="0" fontId="27" fillId="3" borderId="2" xfId="0" applyFont="1" applyFill="1" applyBorder="1" applyAlignment="1">
      <alignment horizontal="center" vertical="center" wrapText="1"/>
    </xf>
    <xf numFmtId="49" fontId="27" fillId="3" borderId="2" xfId="0" applyNumberFormat="1" applyFont="1" applyFill="1" applyBorder="1" applyAlignment="1">
      <alignment horizontal="left" vertical="center" wrapText="1"/>
    </xf>
    <xf numFmtId="0" fontId="29" fillId="3" borderId="2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center" wrapText="1"/>
    </xf>
    <xf numFmtId="1" fontId="8" fillId="0" borderId="3" xfId="0" applyNumberFormat="1" applyFont="1" applyBorder="1" applyAlignment="1">
      <alignment vertical="center" wrapText="1"/>
    </xf>
    <xf numFmtId="0" fontId="27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wrapText="1"/>
    </xf>
    <xf numFmtId="0" fontId="8" fillId="0" borderId="3" xfId="0" applyFont="1" applyBorder="1" applyAlignment="1" applyProtection="1">
      <alignment vertical="center" wrapText="1"/>
      <protection locked="0"/>
    </xf>
    <xf numFmtId="49" fontId="19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 applyProtection="1">
      <alignment horizontal="center" vertical="center" wrapText="1"/>
      <protection locked="0"/>
    </xf>
    <xf numFmtId="49" fontId="20" fillId="0" borderId="0" xfId="0" applyNumberFormat="1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8" fillId="0" borderId="1" xfId="0" quotePrefix="1" applyNumberFormat="1" applyFont="1" applyBorder="1" applyAlignment="1">
      <alignment horizontal="left" vertical="center" wrapText="1"/>
    </xf>
    <xf numFmtId="44" fontId="1" fillId="0" borderId="0" xfId="1" applyFont="1" applyFill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28" fillId="0" borderId="16" xfId="0" applyNumberFormat="1" applyFont="1" applyBorder="1" applyAlignment="1">
      <alignment horizontal="center" vertical="center" wrapText="1"/>
    </xf>
    <xf numFmtId="49" fontId="27" fillId="3" borderId="16" xfId="0" applyNumberFormat="1" applyFont="1" applyFill="1" applyBorder="1" applyAlignment="1">
      <alignment horizontal="center" vertical="center" wrapText="1"/>
    </xf>
    <xf numFmtId="49" fontId="27" fillId="0" borderId="18" xfId="0" applyNumberFormat="1" applyFont="1" applyBorder="1" applyAlignment="1">
      <alignment horizontal="center" vertical="center" wrapText="1"/>
    </xf>
    <xf numFmtId="49" fontId="27" fillId="0" borderId="19" xfId="0" applyNumberFormat="1" applyFont="1" applyBorder="1" applyAlignment="1">
      <alignment horizontal="center" vertical="center" wrapText="1"/>
    </xf>
    <xf numFmtId="49" fontId="8" fillId="0" borderId="16" xfId="0" quotePrefix="1" applyNumberFormat="1" applyFont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49" fontId="27" fillId="2" borderId="16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/>
    </xf>
    <xf numFmtId="49" fontId="8" fillId="0" borderId="4" xfId="0" quotePrefix="1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49" fontId="27" fillId="0" borderId="2" xfId="0" applyNumberFormat="1" applyFont="1" applyBorder="1" applyAlignment="1">
      <alignment horizontal="center" vertical="center" wrapText="1"/>
    </xf>
    <xf numFmtId="49" fontId="8" fillId="0" borderId="21" xfId="0" quotePrefix="1" applyNumberFormat="1" applyFont="1" applyBorder="1" applyAlignment="1">
      <alignment horizontal="center" vertical="center" wrapText="1"/>
    </xf>
    <xf numFmtId="166" fontId="36" fillId="0" borderId="0" xfId="2" applyFont="1" applyAlignment="1">
      <alignment vertical="center"/>
    </xf>
    <xf numFmtId="49" fontId="28" fillId="0" borderId="17" xfId="0" applyNumberFormat="1" applyFont="1" applyBorder="1" applyAlignment="1">
      <alignment horizontal="center" vertical="center" wrapText="1"/>
    </xf>
    <xf numFmtId="2" fontId="29" fillId="3" borderId="17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 wrapText="1"/>
    </xf>
    <xf numFmtId="2" fontId="27" fillId="2" borderId="17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center" wrapText="1"/>
    </xf>
    <xf numFmtId="2" fontId="27" fillId="0" borderId="10" xfId="0" applyNumberFormat="1" applyFont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wrapText="1"/>
    </xf>
    <xf numFmtId="167" fontId="8" fillId="0" borderId="17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27" fillId="4" borderId="1" xfId="0" applyNumberFormat="1" applyFont="1" applyFill="1" applyBorder="1" applyAlignment="1">
      <alignment horizontal="left" vertical="center" wrapText="1"/>
    </xf>
    <xf numFmtId="0" fontId="27" fillId="0" borderId="16" xfId="0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2" fontId="8" fillId="0" borderId="20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7" fillId="4" borderId="19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2" fontId="8" fillId="0" borderId="17" xfId="0" applyNumberFormat="1" applyFont="1" applyBorder="1" applyAlignment="1">
      <alignment horizontal="right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right" vertical="center" wrapText="1"/>
    </xf>
    <xf numFmtId="2" fontId="8" fillId="0" borderId="25" xfId="0" applyNumberFormat="1" applyFont="1" applyBorder="1" applyAlignment="1">
      <alignment horizontal="right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27" fillId="0" borderId="17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horizontal="left" vertical="center" wrapText="1" shrinkToFi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9" fontId="0" fillId="0" borderId="1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center" vertical="center" wrapText="1"/>
    </xf>
    <xf numFmtId="49" fontId="29" fillId="0" borderId="19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27" fillId="0" borderId="13" xfId="0" applyNumberFormat="1" applyFont="1" applyBorder="1" applyAlignment="1">
      <alignment horizontal="center" vertical="center" wrapText="1"/>
    </xf>
    <xf numFmtId="49" fontId="27" fillId="0" borderId="16" xfId="0" applyNumberFormat="1" applyFont="1" applyBorder="1" applyAlignment="1">
      <alignment horizontal="center" vertical="center" wrapText="1"/>
    </xf>
    <xf numFmtId="49" fontId="8" fillId="0" borderId="22" xfId="0" applyNumberFormat="1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1" fontId="27" fillId="0" borderId="5" xfId="0" applyNumberFormat="1" applyFont="1" applyBorder="1" applyAlignment="1">
      <alignment horizontal="center" vertical="center" wrapText="1"/>
    </xf>
    <xf numFmtId="1" fontId="27" fillId="0" borderId="6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8" fillId="0" borderId="9" xfId="0" quotePrefix="1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vertical="center" wrapText="1"/>
    </xf>
    <xf numFmtId="0" fontId="8" fillId="0" borderId="18" xfId="0" quotePrefix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 wrapText="1"/>
    </xf>
    <xf numFmtId="2" fontId="27" fillId="0" borderId="15" xfId="0" applyNumberFormat="1" applyFont="1" applyBorder="1" applyAlignment="1">
      <alignment horizontal="center" vertical="center" wrapText="1"/>
    </xf>
    <xf numFmtId="2" fontId="27" fillId="0" borderId="17" xfId="0" applyNumberFormat="1" applyFont="1" applyBorder="1" applyAlignment="1">
      <alignment horizontal="center" vertical="center" wrapText="1"/>
    </xf>
  </cellXfs>
  <cellStyles count="3">
    <cellStyle name="Excel Built-in Normal" xfId="2" xr:uid="{00000000-0005-0000-0000-000000000000}"/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O342"/>
  <sheetViews>
    <sheetView tabSelected="1" zoomScale="85" zoomScaleNormal="85" zoomScaleSheetLayoutView="55" zoomScalePageLayoutView="55" workbookViewId="0">
      <selection activeCell="J39" sqref="J39"/>
    </sheetView>
  </sheetViews>
  <sheetFormatPr defaultRowHeight="12"/>
  <cols>
    <col min="1" max="1" width="9.140625" style="1"/>
    <col min="2" max="2" width="7.28515625" style="104" customWidth="1"/>
    <col min="3" max="3" width="13.42578125" style="47" customWidth="1"/>
    <col min="4" max="4" width="80.140625" style="6" customWidth="1"/>
    <col min="5" max="5" width="5.42578125" style="10" customWidth="1"/>
    <col min="6" max="6" width="10.140625" style="74" customWidth="1"/>
    <col min="7" max="11" width="9.140625" style="1"/>
    <col min="12" max="12" width="12.85546875" style="1" bestFit="1" customWidth="1"/>
    <col min="13" max="16384" width="9.140625" style="1"/>
  </cols>
  <sheetData>
    <row r="1" spans="2:6" ht="28.5" customHeight="1"/>
    <row r="2" spans="2:6" ht="22.5" customHeight="1"/>
    <row r="3" spans="2:6" ht="33.75" customHeight="1">
      <c r="B3" s="199" t="s">
        <v>181</v>
      </c>
      <c r="C3" s="199"/>
      <c r="D3" s="199"/>
      <c r="E3" s="199"/>
      <c r="F3" s="199"/>
    </row>
    <row r="4" spans="2:6" ht="39.75" customHeight="1">
      <c r="B4" s="200" t="s">
        <v>157</v>
      </c>
      <c r="C4" s="201"/>
      <c r="D4" s="201"/>
      <c r="E4" s="201"/>
      <c r="F4" s="201"/>
    </row>
    <row r="5" spans="2:6" ht="75.75" customHeight="1">
      <c r="B5" s="203"/>
      <c r="C5" s="203"/>
      <c r="D5" s="203"/>
      <c r="E5" s="203"/>
      <c r="F5" s="203"/>
    </row>
    <row r="6" spans="2:6" ht="30" customHeight="1" thickBot="1">
      <c r="B6" s="202" t="s">
        <v>6</v>
      </c>
      <c r="C6" s="202"/>
      <c r="D6" s="202"/>
      <c r="E6" s="202"/>
      <c r="F6" s="202"/>
    </row>
    <row r="7" spans="2:6" ht="15" customHeight="1" thickTop="1">
      <c r="B7" s="191" t="s">
        <v>35</v>
      </c>
      <c r="C7" s="189" t="s">
        <v>40</v>
      </c>
      <c r="D7" s="189" t="s">
        <v>39</v>
      </c>
      <c r="E7" s="184" t="s">
        <v>9</v>
      </c>
      <c r="F7" s="216" t="s">
        <v>10</v>
      </c>
    </row>
    <row r="8" spans="2:6" ht="14.25" customHeight="1">
      <c r="B8" s="192"/>
      <c r="C8" s="190"/>
      <c r="D8" s="190"/>
      <c r="E8" s="185"/>
      <c r="F8" s="217"/>
    </row>
    <row r="9" spans="2:6" s="3" customFormat="1" ht="14.25" customHeight="1">
      <c r="B9" s="192"/>
      <c r="C9" s="190"/>
      <c r="D9" s="190"/>
      <c r="E9" s="185"/>
      <c r="F9" s="217"/>
    </row>
    <row r="10" spans="2:6" s="4" customFormat="1" ht="12" customHeight="1">
      <c r="B10" s="112">
        <v>1</v>
      </c>
      <c r="C10" s="65">
        <v>2</v>
      </c>
      <c r="D10" s="66" t="s">
        <v>31</v>
      </c>
      <c r="E10" s="65">
        <v>4</v>
      </c>
      <c r="F10" s="130" t="s">
        <v>47</v>
      </c>
    </row>
    <row r="11" spans="2:6" ht="33.75" customHeight="1">
      <c r="B11" s="113">
        <v>1</v>
      </c>
      <c r="C11" s="90" t="s">
        <v>36</v>
      </c>
      <c r="D11" s="91" t="s">
        <v>4</v>
      </c>
      <c r="E11" s="92" t="s">
        <v>37</v>
      </c>
      <c r="F11" s="131" t="s">
        <v>37</v>
      </c>
    </row>
    <row r="12" spans="2:6" ht="49.5" customHeight="1">
      <c r="B12" s="114" t="s">
        <v>0</v>
      </c>
      <c r="C12" s="62" t="s">
        <v>3</v>
      </c>
      <c r="D12" s="63" t="s">
        <v>17</v>
      </c>
      <c r="E12" s="109" t="s">
        <v>37</v>
      </c>
      <c r="F12" s="158" t="s">
        <v>37</v>
      </c>
    </row>
    <row r="13" spans="2:6" ht="15" customHeight="1">
      <c r="B13" s="186" t="s">
        <v>1</v>
      </c>
      <c r="C13" s="107"/>
      <c r="D13" s="71" t="s">
        <v>78</v>
      </c>
      <c r="E13" s="167" t="s">
        <v>38</v>
      </c>
      <c r="F13" s="211">
        <f>(2204.33-980.2)/1000</f>
        <v>1.22</v>
      </c>
    </row>
    <row r="14" spans="2:6" ht="15" customHeight="1">
      <c r="B14" s="187"/>
      <c r="C14" s="108"/>
      <c r="D14" s="87" t="s">
        <v>158</v>
      </c>
      <c r="E14" s="168"/>
      <c r="F14" s="212"/>
    </row>
    <row r="15" spans="2:6" ht="39" customHeight="1">
      <c r="B15" s="115" t="s">
        <v>48</v>
      </c>
      <c r="C15" s="67" t="s">
        <v>70</v>
      </c>
      <c r="D15" s="89" t="s">
        <v>71</v>
      </c>
      <c r="E15" s="111" t="s">
        <v>37</v>
      </c>
      <c r="F15" s="132" t="s">
        <v>37</v>
      </c>
    </row>
    <row r="16" spans="2:6" ht="42.75">
      <c r="B16" s="116" t="s">
        <v>55</v>
      </c>
      <c r="C16" s="60"/>
      <c r="D16" s="88" t="s">
        <v>79</v>
      </c>
      <c r="E16" s="73" t="s">
        <v>69</v>
      </c>
      <c r="F16" s="153">
        <v>1</v>
      </c>
    </row>
    <row r="17" spans="2:6" s="129" customFormat="1" ht="32.25" customHeight="1">
      <c r="B17" s="128" t="s">
        <v>49</v>
      </c>
      <c r="C17" s="73"/>
      <c r="D17" s="88" t="s">
        <v>107</v>
      </c>
      <c r="E17" s="73" t="s">
        <v>108</v>
      </c>
      <c r="F17" s="140">
        <f>30/10000</f>
        <v>3.0000000000000001E-3</v>
      </c>
    </row>
    <row r="18" spans="2:6" ht="36" customHeight="1">
      <c r="B18" s="117" t="s">
        <v>41</v>
      </c>
      <c r="C18" s="58" t="s">
        <v>7</v>
      </c>
      <c r="D18" s="63" t="s">
        <v>22</v>
      </c>
      <c r="E18" s="109" t="s">
        <v>37</v>
      </c>
      <c r="F18" s="158" t="s">
        <v>37</v>
      </c>
    </row>
    <row r="19" spans="2:6" ht="30" customHeight="1">
      <c r="B19" s="163" t="s">
        <v>5</v>
      </c>
      <c r="C19" s="181"/>
      <c r="D19" s="71" t="s">
        <v>59</v>
      </c>
      <c r="E19" s="109" t="s">
        <v>11</v>
      </c>
      <c r="F19" s="213">
        <f>1859.79-478.48</f>
        <v>1381.31</v>
      </c>
    </row>
    <row r="20" spans="2:6" ht="15" customHeight="1">
      <c r="B20" s="164"/>
      <c r="C20" s="182"/>
      <c r="D20" s="87" t="s">
        <v>159</v>
      </c>
      <c r="E20" s="111"/>
      <c r="F20" s="214"/>
    </row>
    <row r="21" spans="2:6" ht="25.5" customHeight="1">
      <c r="B21" s="163" t="s">
        <v>57</v>
      </c>
      <c r="C21" s="181"/>
      <c r="D21" s="71" t="s">
        <v>58</v>
      </c>
      <c r="E21" s="109" t="s">
        <v>11</v>
      </c>
      <c r="F21" s="211">
        <f>260.37-97.61</f>
        <v>162.76</v>
      </c>
    </row>
    <row r="22" spans="2:6" ht="14.25">
      <c r="B22" s="164"/>
      <c r="C22" s="182"/>
      <c r="D22" s="87" t="s">
        <v>160</v>
      </c>
      <c r="E22" s="111"/>
      <c r="F22" s="212"/>
    </row>
    <row r="23" spans="2:6" ht="50.25" customHeight="1">
      <c r="B23" s="117" t="s">
        <v>74</v>
      </c>
      <c r="C23" s="58" t="s">
        <v>8</v>
      </c>
      <c r="D23" s="68" t="s">
        <v>33</v>
      </c>
      <c r="E23" s="72" t="s">
        <v>37</v>
      </c>
      <c r="F23" s="147" t="s">
        <v>37</v>
      </c>
    </row>
    <row r="24" spans="2:6" ht="16.5" customHeight="1">
      <c r="B24" s="163" t="s">
        <v>97</v>
      </c>
      <c r="C24" s="177"/>
      <c r="D24" s="71" t="s">
        <v>138</v>
      </c>
      <c r="E24" s="167" t="s">
        <v>12</v>
      </c>
      <c r="F24" s="211">
        <v>802.83</v>
      </c>
    </row>
    <row r="25" spans="2:6" ht="16.5">
      <c r="B25" s="188"/>
      <c r="C25" s="178"/>
      <c r="D25" s="105" t="s">
        <v>161</v>
      </c>
      <c r="E25" s="168"/>
      <c r="F25" s="212"/>
    </row>
    <row r="26" spans="2:6" ht="14.25">
      <c r="B26" s="207" t="s">
        <v>98</v>
      </c>
      <c r="C26" s="167"/>
      <c r="D26" s="71" t="s">
        <v>140</v>
      </c>
      <c r="E26" s="167" t="s">
        <v>12</v>
      </c>
      <c r="F26" s="211">
        <v>7</v>
      </c>
    </row>
    <row r="27" spans="2:6" ht="14.25">
      <c r="B27" s="179"/>
      <c r="C27" s="168"/>
      <c r="D27" s="87" t="s">
        <v>162</v>
      </c>
      <c r="E27" s="168"/>
      <c r="F27" s="212"/>
    </row>
    <row r="28" spans="2:6" ht="14.25">
      <c r="B28" s="207" t="s">
        <v>99</v>
      </c>
      <c r="C28" s="167"/>
      <c r="D28" s="71" t="s">
        <v>139</v>
      </c>
      <c r="E28" s="167" t="s">
        <v>11</v>
      </c>
      <c r="F28" s="211">
        <v>1.2</v>
      </c>
    </row>
    <row r="29" spans="2:6" ht="16.5">
      <c r="B29" s="179"/>
      <c r="C29" s="168"/>
      <c r="D29" s="105" t="s">
        <v>163</v>
      </c>
      <c r="E29" s="168"/>
      <c r="F29" s="212"/>
    </row>
    <row r="30" spans="2:6" ht="16.5" customHeight="1">
      <c r="B30" s="175" t="s">
        <v>100</v>
      </c>
      <c r="C30" s="177"/>
      <c r="D30" s="61" t="s">
        <v>23</v>
      </c>
      <c r="E30" s="167" t="s">
        <v>11</v>
      </c>
      <c r="F30" s="211">
        <f>F24*0.1+F26*0.18+F28</f>
        <v>82.74</v>
      </c>
    </row>
    <row r="31" spans="2:6" ht="16.5">
      <c r="B31" s="176"/>
      <c r="C31" s="178"/>
      <c r="D31" s="105" t="s">
        <v>131</v>
      </c>
      <c r="E31" s="168"/>
      <c r="F31" s="212"/>
    </row>
    <row r="32" spans="2:6" ht="28.5" customHeight="1">
      <c r="B32" s="118">
        <v>2</v>
      </c>
      <c r="C32" s="69" t="s">
        <v>32</v>
      </c>
      <c r="D32" s="70" t="s">
        <v>2</v>
      </c>
      <c r="E32" s="86" t="s">
        <v>37</v>
      </c>
      <c r="F32" s="133" t="s">
        <v>37</v>
      </c>
    </row>
    <row r="33" spans="2:15" ht="35.25" customHeight="1">
      <c r="B33" s="117" t="s">
        <v>25</v>
      </c>
      <c r="C33" s="58" t="s">
        <v>34</v>
      </c>
      <c r="D33" s="63" t="s">
        <v>18</v>
      </c>
      <c r="E33" s="109" t="s">
        <v>37</v>
      </c>
      <c r="F33" s="158" t="s">
        <v>37</v>
      </c>
    </row>
    <row r="34" spans="2:15" ht="15" customHeight="1">
      <c r="B34" s="163" t="s">
        <v>43</v>
      </c>
      <c r="C34" s="181"/>
      <c r="D34" s="71" t="s">
        <v>24</v>
      </c>
      <c r="E34" s="167" t="s">
        <v>11</v>
      </c>
      <c r="F34" s="213">
        <f>1502.93-593.07</f>
        <v>909.86</v>
      </c>
    </row>
    <row r="35" spans="2:15" ht="18.75" customHeight="1">
      <c r="B35" s="164"/>
      <c r="C35" s="182"/>
      <c r="D35" s="105" t="s">
        <v>142</v>
      </c>
      <c r="E35" s="168"/>
      <c r="F35" s="214"/>
    </row>
    <row r="36" spans="2:15" ht="30">
      <c r="B36" s="117" t="s">
        <v>44</v>
      </c>
      <c r="C36" s="58" t="s">
        <v>45</v>
      </c>
      <c r="D36" s="68" t="s">
        <v>46</v>
      </c>
      <c r="E36" s="72" t="s">
        <v>37</v>
      </c>
      <c r="F36" s="147" t="s">
        <v>37</v>
      </c>
    </row>
    <row r="37" spans="2:15" ht="16.5" customHeight="1">
      <c r="B37" s="163" t="s">
        <v>81</v>
      </c>
      <c r="C37" s="181"/>
      <c r="D37" s="71" t="s">
        <v>80</v>
      </c>
      <c r="E37" s="167" t="s">
        <v>11</v>
      </c>
      <c r="F37" s="213">
        <f>1537.31-437.37</f>
        <v>1099.94</v>
      </c>
    </row>
    <row r="38" spans="2:15" ht="16.5">
      <c r="B38" s="164"/>
      <c r="C38" s="182"/>
      <c r="D38" s="105" t="s">
        <v>143</v>
      </c>
      <c r="E38" s="168"/>
      <c r="F38" s="214"/>
      <c r="O38" s="1" t="s">
        <v>156</v>
      </c>
    </row>
    <row r="39" spans="2:15" ht="18" customHeight="1">
      <c r="B39" s="163" t="s">
        <v>136</v>
      </c>
      <c r="C39" s="165"/>
      <c r="D39" s="71" t="s">
        <v>137</v>
      </c>
      <c r="E39" s="167" t="s">
        <v>11</v>
      </c>
      <c r="F39" s="211">
        <f>22.4-11.2</f>
        <v>11.2</v>
      </c>
    </row>
    <row r="40" spans="2:15" ht="18.75" customHeight="1">
      <c r="B40" s="164"/>
      <c r="C40" s="166"/>
      <c r="D40" s="105" t="s">
        <v>144</v>
      </c>
      <c r="E40" s="168"/>
      <c r="F40" s="212"/>
    </row>
    <row r="41" spans="2:15" ht="22.5" customHeight="1">
      <c r="B41" s="151">
        <v>3</v>
      </c>
      <c r="C41" s="152" t="s">
        <v>114</v>
      </c>
      <c r="D41" s="142" t="s">
        <v>115</v>
      </c>
      <c r="E41" s="86" t="s">
        <v>37</v>
      </c>
      <c r="F41" s="154" t="s">
        <v>37</v>
      </c>
    </row>
    <row r="42" spans="2:15" ht="36.75" customHeight="1">
      <c r="B42" s="143" t="s">
        <v>116</v>
      </c>
      <c r="C42" s="110" t="s">
        <v>117</v>
      </c>
      <c r="D42" s="144" t="s">
        <v>118</v>
      </c>
      <c r="E42" s="73" t="s">
        <v>37</v>
      </c>
      <c r="F42" s="155" t="s">
        <v>37</v>
      </c>
    </row>
    <row r="43" spans="2:15" ht="33" customHeight="1">
      <c r="B43" s="145" t="s">
        <v>119</v>
      </c>
      <c r="C43" s="110"/>
      <c r="D43" s="71" t="s">
        <v>145</v>
      </c>
      <c r="E43" s="109" t="s">
        <v>66</v>
      </c>
      <c r="F43" s="156">
        <v>14</v>
      </c>
    </row>
    <row r="44" spans="2:15" ht="33" customHeight="1">
      <c r="B44" s="141" t="s">
        <v>120</v>
      </c>
      <c r="C44" s="110" t="s">
        <v>121</v>
      </c>
      <c r="D44" s="144" t="s">
        <v>122</v>
      </c>
      <c r="E44" s="109"/>
      <c r="F44" s="158" t="s">
        <v>37</v>
      </c>
    </row>
    <row r="45" spans="2:15" ht="30" customHeight="1">
      <c r="B45" s="205" t="s">
        <v>133</v>
      </c>
      <c r="C45" s="167"/>
      <c r="D45" s="71" t="s">
        <v>123</v>
      </c>
      <c r="E45" s="167" t="s">
        <v>11</v>
      </c>
      <c r="F45" s="211">
        <v>7.2</v>
      </c>
    </row>
    <row r="46" spans="2:15" ht="30" customHeight="1">
      <c r="B46" s="206"/>
      <c r="C46" s="168"/>
      <c r="D46" s="105" t="s">
        <v>146</v>
      </c>
      <c r="E46" s="168"/>
      <c r="F46" s="212"/>
    </row>
    <row r="47" spans="2:15" ht="30" customHeight="1">
      <c r="B47" s="146" t="s">
        <v>134</v>
      </c>
      <c r="C47" s="150"/>
      <c r="D47" s="88" t="s">
        <v>132</v>
      </c>
      <c r="E47" s="73" t="s">
        <v>12</v>
      </c>
      <c r="F47" s="153">
        <v>15</v>
      </c>
    </row>
    <row r="48" spans="2:15" ht="21.75" customHeight="1">
      <c r="B48" s="118">
        <v>4</v>
      </c>
      <c r="C48" s="56" t="s">
        <v>26</v>
      </c>
      <c r="D48" s="57" t="s">
        <v>27</v>
      </c>
      <c r="E48" s="83" t="s">
        <v>37</v>
      </c>
      <c r="F48" s="134" t="s">
        <v>37</v>
      </c>
    </row>
    <row r="49" spans="2:6" ht="50.25" customHeight="1">
      <c r="B49" s="117" t="s">
        <v>75</v>
      </c>
      <c r="C49" s="58" t="s">
        <v>28</v>
      </c>
      <c r="D49" s="63" t="s">
        <v>19</v>
      </c>
      <c r="E49" s="109" t="s">
        <v>37</v>
      </c>
      <c r="F49" s="158" t="s">
        <v>37</v>
      </c>
    </row>
    <row r="50" spans="2:6" ht="20.100000000000001" customHeight="1">
      <c r="B50" s="163" t="s">
        <v>76</v>
      </c>
      <c r="C50" s="169"/>
      <c r="D50" s="61" t="s">
        <v>13</v>
      </c>
      <c r="E50" s="167" t="s">
        <v>12</v>
      </c>
      <c r="F50" s="213">
        <v>5946.32</v>
      </c>
    </row>
    <row r="51" spans="2:6" ht="20.100000000000001" customHeight="1">
      <c r="B51" s="193"/>
      <c r="C51" s="194"/>
      <c r="D51" s="93" t="s">
        <v>168</v>
      </c>
      <c r="E51" s="171"/>
      <c r="F51" s="215"/>
    </row>
    <row r="52" spans="2:6" ht="20.100000000000001" customHeight="1">
      <c r="B52" s="193"/>
      <c r="C52" s="194"/>
      <c r="D52" s="123" t="s">
        <v>164</v>
      </c>
      <c r="E52" s="171"/>
      <c r="F52" s="215"/>
    </row>
    <row r="53" spans="2:6" ht="20.100000000000001" customHeight="1">
      <c r="B53" s="164"/>
      <c r="C53" s="170"/>
      <c r="D53" s="105" t="s">
        <v>170</v>
      </c>
      <c r="E53" s="168"/>
      <c r="F53" s="214"/>
    </row>
    <row r="54" spans="2:6" ht="45" customHeight="1">
      <c r="B54" s="117" t="s">
        <v>82</v>
      </c>
      <c r="C54" s="58" t="s">
        <v>51</v>
      </c>
      <c r="D54" s="68" t="s">
        <v>52</v>
      </c>
      <c r="E54" s="72" t="s">
        <v>37</v>
      </c>
      <c r="F54" s="147" t="s">
        <v>37</v>
      </c>
    </row>
    <row r="55" spans="2:6" ht="20.100000000000001" customHeight="1">
      <c r="B55" s="163" t="s">
        <v>83</v>
      </c>
      <c r="C55" s="181"/>
      <c r="D55" s="71" t="s">
        <v>60</v>
      </c>
      <c r="E55" s="167" t="s">
        <v>12</v>
      </c>
      <c r="F55" s="213">
        <f>18472.41-7680.26</f>
        <v>10792.15</v>
      </c>
    </row>
    <row r="56" spans="2:6" ht="20.100000000000001" customHeight="1">
      <c r="B56" s="164"/>
      <c r="C56" s="182"/>
      <c r="D56" s="87" t="s">
        <v>167</v>
      </c>
      <c r="E56" s="168"/>
      <c r="F56" s="214"/>
    </row>
    <row r="57" spans="2:6" ht="20.100000000000001" customHeight="1">
      <c r="B57" s="163" t="s">
        <v>110</v>
      </c>
      <c r="C57" s="181"/>
      <c r="D57" s="71" t="s">
        <v>53</v>
      </c>
      <c r="E57" s="167" t="s">
        <v>12</v>
      </c>
      <c r="F57" s="213">
        <f>11283.46-4631.82</f>
        <v>6651.64</v>
      </c>
    </row>
    <row r="58" spans="2:6" ht="20.100000000000001" customHeight="1">
      <c r="B58" s="164"/>
      <c r="C58" s="182"/>
      <c r="D58" s="87" t="s">
        <v>165</v>
      </c>
      <c r="E58" s="168"/>
      <c r="F58" s="214"/>
    </row>
    <row r="59" spans="2:6" ht="20.100000000000001" customHeight="1">
      <c r="B59" s="163" t="s">
        <v>111</v>
      </c>
      <c r="C59" s="181"/>
      <c r="D59" s="71" t="s">
        <v>54</v>
      </c>
      <c r="E59" s="167" t="s">
        <v>12</v>
      </c>
      <c r="F59" s="213">
        <f>23890.98-9734.15</f>
        <v>14156.83</v>
      </c>
    </row>
    <row r="60" spans="2:6" ht="20.100000000000001" customHeight="1">
      <c r="B60" s="164"/>
      <c r="C60" s="182"/>
      <c r="D60" s="87" t="s">
        <v>166</v>
      </c>
      <c r="E60" s="168"/>
      <c r="F60" s="214"/>
    </row>
    <row r="61" spans="2:6" ht="48.75" customHeight="1">
      <c r="B61" s="117" t="s">
        <v>84</v>
      </c>
      <c r="C61" s="58" t="s">
        <v>61</v>
      </c>
      <c r="D61" s="68" t="s">
        <v>62</v>
      </c>
      <c r="E61" s="72" t="s">
        <v>37</v>
      </c>
      <c r="F61" s="147" t="s">
        <v>37</v>
      </c>
    </row>
    <row r="62" spans="2:6" ht="34.5" customHeight="1">
      <c r="B62" s="163" t="s">
        <v>85</v>
      </c>
      <c r="C62" s="124"/>
      <c r="D62" s="71" t="s">
        <v>104</v>
      </c>
      <c r="E62" s="167" t="s">
        <v>12</v>
      </c>
      <c r="F62" s="213">
        <f>192+440+1728.05</f>
        <v>2360.0500000000002</v>
      </c>
    </row>
    <row r="63" spans="2:6" ht="18" customHeight="1">
      <c r="B63" s="193"/>
      <c r="C63" s="125"/>
      <c r="D63" s="123" t="s">
        <v>172</v>
      </c>
      <c r="E63" s="171"/>
      <c r="F63" s="215"/>
    </row>
    <row r="64" spans="2:6" ht="18" customHeight="1">
      <c r="B64" s="193"/>
      <c r="C64" s="125"/>
      <c r="D64" s="123" t="s">
        <v>169</v>
      </c>
      <c r="E64" s="171"/>
      <c r="F64" s="215"/>
    </row>
    <row r="65" spans="2:6" ht="18" customHeight="1">
      <c r="B65" s="164"/>
      <c r="C65" s="126"/>
      <c r="D65" s="105" t="s">
        <v>164</v>
      </c>
      <c r="E65" s="168"/>
      <c r="F65" s="214"/>
    </row>
    <row r="66" spans="2:6" ht="28.5" customHeight="1">
      <c r="B66" s="163" t="s">
        <v>86</v>
      </c>
      <c r="C66" s="169"/>
      <c r="D66" s="71" t="s">
        <v>88</v>
      </c>
      <c r="E66" s="109" t="s">
        <v>12</v>
      </c>
      <c r="F66" s="213">
        <v>3777.79</v>
      </c>
    </row>
    <row r="67" spans="2:6" ht="19.5" customHeight="1">
      <c r="B67" s="164"/>
      <c r="C67" s="170"/>
      <c r="D67" s="105" t="s">
        <v>171</v>
      </c>
      <c r="E67" s="111"/>
      <c r="F67" s="214"/>
    </row>
    <row r="68" spans="2:6" ht="30" customHeight="1">
      <c r="B68" s="163" t="s">
        <v>87</v>
      </c>
      <c r="C68" s="169"/>
      <c r="D68" s="71" t="s">
        <v>147</v>
      </c>
      <c r="E68" s="109" t="s">
        <v>12</v>
      </c>
      <c r="F68" s="213">
        <v>3287.4</v>
      </c>
    </row>
    <row r="69" spans="2:6" ht="15" customHeight="1">
      <c r="B69" s="164"/>
      <c r="C69" s="170"/>
      <c r="D69" s="105" t="s">
        <v>173</v>
      </c>
      <c r="E69" s="111"/>
      <c r="F69" s="214"/>
    </row>
    <row r="70" spans="2:6" ht="45" customHeight="1">
      <c r="B70" s="117" t="s">
        <v>90</v>
      </c>
      <c r="C70" s="58" t="s">
        <v>67</v>
      </c>
      <c r="D70" s="68" t="s">
        <v>68</v>
      </c>
      <c r="E70" s="72" t="s">
        <v>37</v>
      </c>
      <c r="F70" s="147" t="s">
        <v>37</v>
      </c>
    </row>
    <row r="71" spans="2:6" ht="15" customHeight="1">
      <c r="B71" s="163" t="s">
        <v>91</v>
      </c>
      <c r="C71" s="169"/>
      <c r="D71" s="71" t="s">
        <v>89</v>
      </c>
      <c r="E71" s="167" t="s">
        <v>12</v>
      </c>
      <c r="F71" s="213">
        <v>440</v>
      </c>
    </row>
    <row r="72" spans="2:6" ht="15" customHeight="1">
      <c r="B72" s="164"/>
      <c r="C72" s="194"/>
      <c r="D72" s="93" t="s">
        <v>174</v>
      </c>
      <c r="E72" s="168"/>
      <c r="F72" s="214"/>
    </row>
    <row r="73" spans="2:6" ht="34.5" customHeight="1">
      <c r="B73" s="175" t="s">
        <v>92</v>
      </c>
      <c r="C73" s="177"/>
      <c r="D73" s="71" t="s">
        <v>105</v>
      </c>
      <c r="E73" s="167" t="s">
        <v>12</v>
      </c>
      <c r="F73" s="213">
        <v>3777.79</v>
      </c>
    </row>
    <row r="74" spans="2:6" ht="20.25" customHeight="1">
      <c r="B74" s="176"/>
      <c r="C74" s="204"/>
      <c r="D74" s="87" t="s">
        <v>175</v>
      </c>
      <c r="E74" s="168"/>
      <c r="F74" s="214"/>
    </row>
    <row r="75" spans="2:6" ht="36" customHeight="1">
      <c r="B75" s="118">
        <v>5</v>
      </c>
      <c r="C75" s="69" t="s">
        <v>29</v>
      </c>
      <c r="D75" s="70" t="s">
        <v>30</v>
      </c>
      <c r="E75" s="86" t="s">
        <v>37</v>
      </c>
      <c r="F75" s="133" t="s">
        <v>37</v>
      </c>
    </row>
    <row r="76" spans="2:6" ht="45" customHeight="1">
      <c r="B76" s="117" t="s">
        <v>93</v>
      </c>
      <c r="C76" s="58" t="s">
        <v>65</v>
      </c>
      <c r="D76" s="63" t="s">
        <v>56</v>
      </c>
      <c r="E76" s="109" t="s">
        <v>37</v>
      </c>
      <c r="F76" s="135" t="s">
        <v>37</v>
      </c>
    </row>
    <row r="77" spans="2:6" ht="30" customHeight="1">
      <c r="B77" s="163" t="s">
        <v>94</v>
      </c>
      <c r="C77" s="195"/>
      <c r="D77" s="94" t="s">
        <v>106</v>
      </c>
      <c r="E77" s="109" t="s">
        <v>12</v>
      </c>
      <c r="F77" s="213">
        <v>6522.7</v>
      </c>
    </row>
    <row r="78" spans="2:6" ht="30" customHeight="1">
      <c r="B78" s="164"/>
      <c r="C78" s="196"/>
      <c r="D78" s="87" t="s">
        <v>176</v>
      </c>
      <c r="E78" s="111"/>
      <c r="F78" s="214"/>
    </row>
    <row r="79" spans="2:6" ht="30" customHeight="1">
      <c r="B79" s="163" t="s">
        <v>101</v>
      </c>
      <c r="C79" s="169"/>
      <c r="D79" s="71" t="s">
        <v>63</v>
      </c>
      <c r="E79" s="109" t="s">
        <v>12</v>
      </c>
      <c r="F79" s="213">
        <v>6651.64</v>
      </c>
    </row>
    <row r="80" spans="2:6" ht="30" customHeight="1">
      <c r="B80" s="164"/>
      <c r="C80" s="170"/>
      <c r="D80" s="87" t="s">
        <v>177</v>
      </c>
      <c r="E80" s="111"/>
      <c r="F80" s="214"/>
    </row>
    <row r="81" spans="2:6" ht="30" customHeight="1">
      <c r="B81" s="163" t="s">
        <v>102</v>
      </c>
      <c r="C81" s="169"/>
      <c r="D81" s="71" t="s">
        <v>64</v>
      </c>
      <c r="E81" s="109" t="s">
        <v>12</v>
      </c>
      <c r="F81" s="211">
        <v>440</v>
      </c>
    </row>
    <row r="82" spans="2:6" ht="30" customHeight="1">
      <c r="B82" s="164"/>
      <c r="C82" s="170"/>
      <c r="D82" s="87" t="s">
        <v>168</v>
      </c>
      <c r="E82" s="111"/>
      <c r="F82" s="212"/>
    </row>
    <row r="83" spans="2:6" ht="48" customHeight="1">
      <c r="B83" s="117" t="s">
        <v>126</v>
      </c>
      <c r="C83" s="127" t="s">
        <v>127</v>
      </c>
      <c r="D83" s="148" t="s">
        <v>128</v>
      </c>
      <c r="E83" s="72" t="s">
        <v>37</v>
      </c>
      <c r="F83" s="136" t="s">
        <v>37</v>
      </c>
    </row>
    <row r="84" spans="2:6" ht="19.5" customHeight="1">
      <c r="B84" s="163" t="s">
        <v>129</v>
      </c>
      <c r="C84" s="165"/>
      <c r="D84" s="149" t="s">
        <v>130</v>
      </c>
      <c r="E84" s="167" t="s">
        <v>12</v>
      </c>
      <c r="F84" s="211">
        <f>7940-3660</f>
        <v>4280</v>
      </c>
    </row>
    <row r="85" spans="2:6" ht="18" customHeight="1">
      <c r="B85" s="164"/>
      <c r="C85" s="166"/>
      <c r="D85" s="105" t="s">
        <v>141</v>
      </c>
      <c r="E85" s="168"/>
      <c r="F85" s="212"/>
    </row>
    <row r="86" spans="2:6" ht="29.25" customHeight="1">
      <c r="B86" s="118">
        <v>6</v>
      </c>
      <c r="C86" s="56" t="s">
        <v>72</v>
      </c>
      <c r="D86" s="70" t="s">
        <v>73</v>
      </c>
      <c r="E86" s="86" t="s">
        <v>37</v>
      </c>
      <c r="F86" s="133" t="s">
        <v>37</v>
      </c>
    </row>
    <row r="87" spans="2:6" ht="43.5" customHeight="1">
      <c r="B87" s="114" t="s">
        <v>184</v>
      </c>
      <c r="C87" s="58" t="s">
        <v>124</v>
      </c>
      <c r="D87" s="59" t="s">
        <v>125</v>
      </c>
      <c r="E87" s="109" t="s">
        <v>37</v>
      </c>
      <c r="F87" s="135" t="s">
        <v>37</v>
      </c>
    </row>
    <row r="88" spans="2:6" ht="28.5">
      <c r="B88" s="208" t="s">
        <v>183</v>
      </c>
      <c r="C88" s="181"/>
      <c r="D88" s="71" t="s">
        <v>135</v>
      </c>
      <c r="E88" s="167" t="s">
        <v>66</v>
      </c>
      <c r="F88" s="211">
        <f>60+10+34.4+2.5+37.9+2.9+50</f>
        <v>197.7</v>
      </c>
    </row>
    <row r="89" spans="2:6" ht="17.25" customHeight="1">
      <c r="B89" s="209"/>
      <c r="C89" s="210"/>
      <c r="D89" s="105" t="s">
        <v>178</v>
      </c>
      <c r="E89" s="168"/>
      <c r="F89" s="212"/>
    </row>
    <row r="90" spans="2:6" ht="59.25" customHeight="1">
      <c r="B90" s="146" t="s">
        <v>148</v>
      </c>
      <c r="C90" s="58" t="s">
        <v>185</v>
      </c>
      <c r="D90" s="59" t="s">
        <v>186</v>
      </c>
      <c r="E90" s="111" t="s">
        <v>37</v>
      </c>
      <c r="F90" s="160" t="s">
        <v>37</v>
      </c>
    </row>
    <row r="91" spans="2:6" ht="18" customHeight="1">
      <c r="B91" s="146" t="s">
        <v>149</v>
      </c>
      <c r="C91" s="58"/>
      <c r="D91" s="161" t="s">
        <v>187</v>
      </c>
      <c r="E91" s="111" t="s">
        <v>69</v>
      </c>
      <c r="F91" s="160">
        <v>7</v>
      </c>
    </row>
    <row r="92" spans="2:6" ht="18" customHeight="1">
      <c r="B92" s="146" t="s">
        <v>188</v>
      </c>
      <c r="C92" s="58"/>
      <c r="D92" s="162" t="s">
        <v>189</v>
      </c>
      <c r="E92" s="111" t="s">
        <v>69</v>
      </c>
      <c r="F92" s="160">
        <v>1</v>
      </c>
    </row>
    <row r="93" spans="2:6" ht="18" customHeight="1">
      <c r="B93" s="146" t="s">
        <v>190</v>
      </c>
      <c r="C93" s="58"/>
      <c r="D93" s="162" t="s">
        <v>191</v>
      </c>
      <c r="E93" s="111" t="s">
        <v>69</v>
      </c>
      <c r="F93" s="160">
        <v>5</v>
      </c>
    </row>
    <row r="94" spans="2:6" ht="18" customHeight="1">
      <c r="B94" s="146" t="s">
        <v>192</v>
      </c>
      <c r="C94" s="58"/>
      <c r="D94" s="162" t="s">
        <v>193</v>
      </c>
      <c r="E94" s="111" t="s">
        <v>69</v>
      </c>
      <c r="F94" s="160">
        <v>1</v>
      </c>
    </row>
    <row r="95" spans="2:6" ht="18" customHeight="1">
      <c r="B95" s="146" t="s">
        <v>194</v>
      </c>
      <c r="C95" s="58"/>
      <c r="D95" s="162" t="s">
        <v>195</v>
      </c>
      <c r="E95" s="111" t="s">
        <v>69</v>
      </c>
      <c r="F95" s="160">
        <v>1</v>
      </c>
    </row>
    <row r="96" spans="2:6" ht="21" customHeight="1">
      <c r="B96" s="118" t="s">
        <v>77</v>
      </c>
      <c r="C96" s="56" t="s">
        <v>20</v>
      </c>
      <c r="D96" s="70" t="s">
        <v>21</v>
      </c>
      <c r="E96" s="96" t="s">
        <v>37</v>
      </c>
      <c r="F96" s="137" t="s">
        <v>37</v>
      </c>
    </row>
    <row r="97" spans="2:12" ht="30" customHeight="1">
      <c r="B97" s="117" t="s">
        <v>109</v>
      </c>
      <c r="C97" s="62" t="s">
        <v>50</v>
      </c>
      <c r="D97" s="63" t="s">
        <v>153</v>
      </c>
      <c r="E97" s="109" t="s">
        <v>37</v>
      </c>
      <c r="F97" s="138" t="s">
        <v>37</v>
      </c>
    </row>
    <row r="98" spans="2:12" ht="20.25" customHeight="1">
      <c r="B98" s="175" t="s">
        <v>112</v>
      </c>
      <c r="C98" s="167"/>
      <c r="D98" s="97" t="s">
        <v>95</v>
      </c>
      <c r="E98" s="167" t="s">
        <v>12</v>
      </c>
      <c r="F98" s="213">
        <f>F21/0.1</f>
        <v>1627.6</v>
      </c>
    </row>
    <row r="99" spans="2:12" ht="15" customHeight="1">
      <c r="B99" s="179"/>
      <c r="C99" s="180"/>
      <c r="D99" s="87" t="s">
        <v>179</v>
      </c>
      <c r="E99" s="168"/>
      <c r="F99" s="214"/>
    </row>
    <row r="100" spans="2:12" ht="20.25" customHeight="1">
      <c r="B100" s="197" t="s">
        <v>150</v>
      </c>
      <c r="C100" s="167"/>
      <c r="D100" s="97" t="s">
        <v>103</v>
      </c>
      <c r="E100" s="167" t="s">
        <v>69</v>
      </c>
      <c r="F100" s="213">
        <v>10</v>
      </c>
    </row>
    <row r="101" spans="2:12" ht="19.5" customHeight="1">
      <c r="B101" s="198"/>
      <c r="C101" s="180"/>
      <c r="D101" s="87" t="s">
        <v>182</v>
      </c>
      <c r="E101" s="168"/>
      <c r="F101" s="214"/>
    </row>
    <row r="102" spans="2:12" ht="20.25" customHeight="1">
      <c r="B102" s="197" t="s">
        <v>151</v>
      </c>
      <c r="C102" s="167"/>
      <c r="D102" s="97" t="s">
        <v>152</v>
      </c>
      <c r="E102" s="167" t="s">
        <v>12</v>
      </c>
      <c r="F102" s="213">
        <f>78-35</f>
        <v>43</v>
      </c>
    </row>
    <row r="103" spans="2:12" ht="19.5" customHeight="1">
      <c r="B103" s="198"/>
      <c r="C103" s="180"/>
      <c r="D103" s="105" t="s">
        <v>180</v>
      </c>
      <c r="E103" s="168"/>
      <c r="F103" s="214"/>
    </row>
    <row r="104" spans="2:12" ht="19.5" customHeight="1">
      <c r="B104" s="118" t="s">
        <v>113</v>
      </c>
      <c r="C104" s="69" t="s">
        <v>15</v>
      </c>
      <c r="D104" s="95" t="s">
        <v>14</v>
      </c>
      <c r="E104" s="96" t="s">
        <v>37</v>
      </c>
      <c r="F104" s="139" t="s">
        <v>37</v>
      </c>
    </row>
    <row r="105" spans="2:12" ht="48.75" customHeight="1">
      <c r="B105" s="117" t="s">
        <v>154</v>
      </c>
      <c r="C105" s="110" t="s">
        <v>16</v>
      </c>
      <c r="D105" s="64" t="s">
        <v>42</v>
      </c>
      <c r="E105" s="84" t="s">
        <v>37</v>
      </c>
      <c r="F105" s="159" t="s">
        <v>37</v>
      </c>
    </row>
    <row r="106" spans="2:12" ht="30" customHeight="1" thickBot="1">
      <c r="B106" s="119" t="s">
        <v>155</v>
      </c>
      <c r="C106" s="120"/>
      <c r="D106" s="121" t="s">
        <v>96</v>
      </c>
      <c r="E106" s="122" t="s">
        <v>38</v>
      </c>
      <c r="F106" s="157">
        <v>1.22</v>
      </c>
    </row>
    <row r="107" spans="2:12" ht="21" hidden="1" customHeight="1">
      <c r="B107" s="98"/>
      <c r="C107" s="49"/>
      <c r="D107" s="15"/>
      <c r="E107" s="183"/>
      <c r="F107" s="183"/>
    </row>
    <row r="108" spans="2:12" ht="16.5" thickTop="1">
      <c r="B108" s="98"/>
      <c r="C108" s="49"/>
      <c r="D108" s="15"/>
      <c r="E108" s="5"/>
      <c r="F108" s="85"/>
    </row>
    <row r="109" spans="2:12" ht="15.75">
      <c r="B109" s="98"/>
      <c r="C109" s="49"/>
      <c r="D109" s="15"/>
      <c r="E109" s="5"/>
      <c r="F109" s="85"/>
    </row>
    <row r="110" spans="2:12" ht="14.25" customHeight="1">
      <c r="B110" s="98"/>
      <c r="C110" s="49"/>
      <c r="D110" s="15"/>
      <c r="E110" s="5"/>
      <c r="F110" s="85"/>
    </row>
    <row r="111" spans="2:12" ht="15.75">
      <c r="B111" s="98"/>
      <c r="C111" s="49"/>
      <c r="D111" s="15"/>
      <c r="E111" s="172"/>
      <c r="F111" s="173"/>
    </row>
    <row r="112" spans="2:12" ht="15.75">
      <c r="B112" s="98"/>
      <c r="C112" s="49"/>
      <c r="D112" s="15"/>
      <c r="E112" s="174"/>
      <c r="F112" s="173"/>
      <c r="L112" s="106"/>
    </row>
    <row r="113" spans="2:12" ht="15.75">
      <c r="B113" s="98"/>
      <c r="C113" s="49"/>
      <c r="D113" s="15"/>
      <c r="E113" s="5"/>
      <c r="F113" s="85"/>
      <c r="L113" s="106"/>
    </row>
    <row r="114" spans="2:12" ht="15.75">
      <c r="B114" s="98"/>
      <c r="C114" s="49"/>
      <c r="D114" s="15"/>
      <c r="E114" s="5"/>
      <c r="F114" s="85"/>
      <c r="L114" s="106"/>
    </row>
    <row r="115" spans="2:12" ht="15.75">
      <c r="B115" s="98"/>
      <c r="C115" s="49"/>
      <c r="D115" s="15"/>
      <c r="E115" s="5"/>
      <c r="F115" s="85"/>
    </row>
    <row r="116" spans="2:12" ht="15.75">
      <c r="B116" s="98"/>
      <c r="C116" s="49"/>
      <c r="D116" s="15"/>
      <c r="E116" s="5"/>
      <c r="F116" s="85"/>
    </row>
    <row r="117" spans="2:12" ht="15.75">
      <c r="B117" s="98"/>
      <c r="C117" s="49"/>
      <c r="D117" s="15"/>
      <c r="E117" s="5"/>
      <c r="F117" s="85"/>
    </row>
    <row r="118" spans="2:12" ht="15.75">
      <c r="B118" s="98"/>
      <c r="C118" s="49"/>
      <c r="D118" s="15"/>
      <c r="E118" s="5"/>
      <c r="F118" s="85"/>
    </row>
    <row r="119" spans="2:12" ht="15.75">
      <c r="B119" s="98"/>
      <c r="C119" s="49"/>
      <c r="D119" s="15"/>
      <c r="E119" s="5"/>
      <c r="F119" s="85"/>
    </row>
    <row r="120" spans="2:12" ht="15.75">
      <c r="B120" s="98"/>
      <c r="C120" s="49"/>
      <c r="D120" s="15"/>
      <c r="E120" s="5"/>
      <c r="F120" s="85"/>
    </row>
    <row r="121" spans="2:12" ht="15.75">
      <c r="B121" s="98"/>
      <c r="C121" s="49"/>
      <c r="D121" s="15"/>
      <c r="E121" s="5"/>
      <c r="F121" s="85"/>
    </row>
    <row r="122" spans="2:12" ht="75" customHeight="1">
      <c r="B122" s="98"/>
      <c r="C122" s="49"/>
      <c r="D122" s="15"/>
      <c r="E122" s="5"/>
      <c r="F122" s="85"/>
    </row>
    <row r="123" spans="2:12" ht="15.75">
      <c r="B123" s="98"/>
      <c r="C123" s="49"/>
      <c r="D123" s="15"/>
      <c r="E123" s="5"/>
      <c r="F123" s="85"/>
    </row>
    <row r="124" spans="2:12" ht="15.75">
      <c r="B124" s="98"/>
      <c r="C124" s="49"/>
      <c r="D124" s="15"/>
      <c r="E124" s="5"/>
      <c r="F124" s="85"/>
    </row>
    <row r="125" spans="2:12" ht="15.75">
      <c r="B125" s="98"/>
      <c r="C125" s="49"/>
      <c r="D125" s="15"/>
      <c r="E125" s="5"/>
      <c r="F125" s="85"/>
    </row>
    <row r="126" spans="2:12" ht="15.75">
      <c r="B126" s="98"/>
      <c r="C126" s="49"/>
      <c r="D126" s="15"/>
      <c r="E126" s="13"/>
      <c r="F126" s="75"/>
    </row>
    <row r="127" spans="2:12" ht="15.75">
      <c r="B127" s="98"/>
      <c r="C127" s="49"/>
      <c r="D127" s="15"/>
      <c r="E127" s="13"/>
      <c r="F127" s="75"/>
    </row>
    <row r="128" spans="2:12" ht="15.75">
      <c r="B128" s="98"/>
      <c r="C128" s="49"/>
      <c r="D128" s="15"/>
      <c r="E128" s="13"/>
      <c r="F128" s="75"/>
    </row>
    <row r="129" spans="2:6" ht="15.75">
      <c r="B129" s="98"/>
      <c r="C129" s="49"/>
      <c r="D129" s="15"/>
      <c r="E129" s="13"/>
      <c r="F129" s="75"/>
    </row>
    <row r="130" spans="2:6" ht="15.75">
      <c r="B130" s="98"/>
      <c r="C130" s="49"/>
      <c r="D130" s="15"/>
      <c r="E130" s="13"/>
      <c r="F130" s="75"/>
    </row>
    <row r="131" spans="2:6" ht="15.75">
      <c r="B131" s="98"/>
      <c r="C131" s="49"/>
      <c r="D131" s="15"/>
      <c r="E131" s="13"/>
      <c r="F131" s="75"/>
    </row>
    <row r="132" spans="2:6" ht="15.75">
      <c r="B132" s="98"/>
      <c r="C132" s="49"/>
      <c r="D132" s="15"/>
      <c r="E132" s="13"/>
      <c r="F132" s="75"/>
    </row>
    <row r="133" spans="2:6" ht="15.75">
      <c r="B133" s="98"/>
      <c r="C133" s="49"/>
      <c r="D133" s="15"/>
      <c r="E133" s="13"/>
      <c r="F133" s="75"/>
    </row>
    <row r="134" spans="2:6" ht="15.75">
      <c r="B134" s="98"/>
      <c r="C134" s="49"/>
      <c r="D134" s="15"/>
      <c r="E134" s="13"/>
      <c r="F134" s="75"/>
    </row>
    <row r="135" spans="2:6" ht="15.75">
      <c r="B135" s="98"/>
      <c r="C135" s="12"/>
      <c r="D135" s="15"/>
      <c r="E135" s="13"/>
      <c r="F135" s="75"/>
    </row>
    <row r="136" spans="2:6" ht="15.75">
      <c r="B136" s="98"/>
      <c r="C136" s="49"/>
      <c r="D136" s="15"/>
      <c r="E136" s="13"/>
      <c r="F136" s="75"/>
    </row>
    <row r="137" spans="2:6" ht="15.75">
      <c r="B137" s="98"/>
      <c r="C137" s="50"/>
      <c r="D137" s="15"/>
      <c r="E137" s="13"/>
      <c r="F137" s="75"/>
    </row>
    <row r="138" spans="2:6" ht="15.75">
      <c r="B138" s="98"/>
      <c r="C138" s="50"/>
      <c r="E138" s="13"/>
      <c r="F138" s="75"/>
    </row>
    <row r="139" spans="2:6" ht="15.75">
      <c r="B139" s="98"/>
      <c r="C139" s="50"/>
      <c r="D139" s="17"/>
      <c r="E139" s="13"/>
      <c r="F139" s="75"/>
    </row>
    <row r="140" spans="2:6" ht="15.75">
      <c r="B140" s="98"/>
      <c r="C140" s="50"/>
      <c r="D140" s="18"/>
      <c r="E140" s="13"/>
      <c r="F140" s="75"/>
    </row>
    <row r="141" spans="2:6" ht="15.75">
      <c r="B141" s="98"/>
      <c r="C141" s="50"/>
      <c r="D141" s="15"/>
      <c r="E141" s="13"/>
      <c r="F141" s="75"/>
    </row>
    <row r="142" spans="2:6" ht="15.75">
      <c r="B142" s="98"/>
      <c r="C142" s="50"/>
      <c r="D142" s="19"/>
      <c r="E142" s="13"/>
      <c r="F142" s="75"/>
    </row>
    <row r="143" spans="2:6" ht="15.75">
      <c r="B143" s="98"/>
      <c r="C143" s="50"/>
      <c r="D143" s="19"/>
      <c r="E143" s="13"/>
      <c r="F143" s="75"/>
    </row>
    <row r="144" spans="2:6" ht="15.75">
      <c r="B144" s="98"/>
      <c r="C144" s="50"/>
      <c r="D144" s="20"/>
      <c r="E144" s="13"/>
      <c r="F144" s="75"/>
    </row>
    <row r="145" spans="2:6" ht="15.75">
      <c r="B145" s="98"/>
      <c r="C145" s="49"/>
      <c r="D145" s="21"/>
      <c r="E145" s="13"/>
      <c r="F145" s="75"/>
    </row>
    <row r="146" spans="2:6" ht="15.75">
      <c r="B146" s="98"/>
      <c r="C146" s="49"/>
      <c r="D146" s="20"/>
      <c r="E146" s="13"/>
      <c r="F146" s="75"/>
    </row>
    <row r="147" spans="2:6" ht="15.75">
      <c r="B147" s="98"/>
      <c r="C147" s="49"/>
      <c r="D147" s="15"/>
      <c r="E147" s="13"/>
      <c r="F147" s="75"/>
    </row>
    <row r="148" spans="2:6" ht="15.75">
      <c r="B148" s="98"/>
      <c r="C148" s="49"/>
      <c r="D148" s="20"/>
      <c r="E148" s="13"/>
      <c r="F148" s="75"/>
    </row>
    <row r="149" spans="2:6" ht="15.75">
      <c r="B149" s="98"/>
      <c r="C149" s="49"/>
      <c r="D149" s="20"/>
      <c r="E149" s="13"/>
      <c r="F149" s="75"/>
    </row>
    <row r="150" spans="2:6" ht="15.75">
      <c r="B150" s="98"/>
      <c r="C150" s="49"/>
      <c r="D150" s="19"/>
      <c r="E150" s="13"/>
      <c r="F150" s="75"/>
    </row>
    <row r="151" spans="2:6" ht="15.75">
      <c r="B151" s="98"/>
      <c r="C151" s="49"/>
      <c r="D151" s="20"/>
      <c r="E151" s="13"/>
      <c r="F151" s="75"/>
    </row>
    <row r="152" spans="2:6" ht="15.75">
      <c r="B152" s="98"/>
      <c r="C152" s="49"/>
      <c r="D152" s="21"/>
      <c r="E152" s="13"/>
      <c r="F152" s="75"/>
    </row>
    <row r="153" spans="2:6" ht="15.75">
      <c r="B153" s="98"/>
      <c r="C153" s="49"/>
      <c r="D153" s="21"/>
      <c r="E153" s="13"/>
      <c r="F153" s="75"/>
    </row>
    <row r="154" spans="2:6" ht="15.75">
      <c r="B154" s="98"/>
      <c r="C154" s="49"/>
      <c r="D154" s="21"/>
      <c r="E154" s="14"/>
      <c r="F154" s="76"/>
    </row>
    <row r="155" spans="2:6" ht="15.75">
      <c r="B155" s="98"/>
      <c r="C155" s="49"/>
      <c r="D155" s="21"/>
      <c r="E155" s="14"/>
      <c r="F155" s="76"/>
    </row>
    <row r="156" spans="2:6" ht="15.75">
      <c r="B156" s="98"/>
      <c r="C156" s="49"/>
      <c r="D156" s="21"/>
      <c r="E156" s="14"/>
      <c r="F156" s="76"/>
    </row>
    <row r="157" spans="2:6" ht="15.75">
      <c r="B157" s="98"/>
      <c r="C157" s="49"/>
      <c r="D157" s="20"/>
      <c r="E157" s="13"/>
      <c r="F157" s="75"/>
    </row>
    <row r="158" spans="2:6" ht="15.75">
      <c r="B158" s="98"/>
      <c r="C158" s="49"/>
      <c r="D158" s="15"/>
      <c r="E158" s="13"/>
      <c r="F158" s="75"/>
    </row>
    <row r="159" spans="2:6" ht="15.75">
      <c r="B159" s="98"/>
      <c r="C159" s="49"/>
      <c r="D159" s="19"/>
      <c r="E159" s="13"/>
      <c r="F159" s="75"/>
    </row>
    <row r="160" spans="2:6" ht="15.75">
      <c r="B160" s="98"/>
      <c r="C160" s="49"/>
      <c r="D160" s="21"/>
      <c r="E160" s="13"/>
      <c r="F160" s="75"/>
    </row>
    <row r="161" spans="2:6" ht="15.75">
      <c r="B161" s="98"/>
      <c r="C161" s="49"/>
      <c r="D161" s="21"/>
      <c r="E161" s="13"/>
      <c r="F161" s="75"/>
    </row>
    <row r="162" spans="2:6" ht="15.75">
      <c r="B162" s="98"/>
      <c r="C162" s="49"/>
      <c r="D162" s="21"/>
      <c r="E162" s="13"/>
      <c r="F162" s="75"/>
    </row>
    <row r="163" spans="2:6" ht="15.75">
      <c r="B163" s="98"/>
      <c r="C163" s="49"/>
      <c r="D163" s="15"/>
      <c r="E163" s="13"/>
      <c r="F163" s="75"/>
    </row>
    <row r="164" spans="2:6" ht="15.75">
      <c r="B164" s="98"/>
      <c r="C164" s="49"/>
      <c r="D164" s="15"/>
      <c r="E164" s="13"/>
      <c r="F164" s="75"/>
    </row>
    <row r="165" spans="2:6" ht="15.75">
      <c r="B165" s="98"/>
      <c r="C165" s="49"/>
      <c r="D165" s="15"/>
      <c r="E165" s="13"/>
      <c r="F165" s="75"/>
    </row>
    <row r="166" spans="2:6" ht="15.75">
      <c r="B166" s="98"/>
      <c r="C166" s="49"/>
      <c r="D166" s="15"/>
      <c r="E166" s="13"/>
      <c r="F166" s="75"/>
    </row>
    <row r="167" spans="2:6" ht="15.75">
      <c r="B167" s="98"/>
      <c r="C167" s="49"/>
      <c r="D167" s="19"/>
      <c r="E167" s="13"/>
      <c r="F167" s="75"/>
    </row>
    <row r="168" spans="2:6" ht="15.75">
      <c r="B168" s="98"/>
      <c r="C168" s="49"/>
      <c r="D168" s="19"/>
      <c r="E168" s="13"/>
      <c r="F168" s="75"/>
    </row>
    <row r="169" spans="2:6" ht="15.75">
      <c r="B169" s="98"/>
      <c r="C169" s="49"/>
      <c r="D169" s="19"/>
      <c r="E169" s="13"/>
      <c r="F169" s="75"/>
    </row>
    <row r="170" spans="2:6" ht="15.75">
      <c r="B170" s="98"/>
      <c r="C170" s="49"/>
      <c r="D170" s="19"/>
      <c r="E170" s="13"/>
      <c r="F170" s="75"/>
    </row>
    <row r="171" spans="2:6" ht="15.75">
      <c r="B171" s="98"/>
      <c r="C171" s="49"/>
      <c r="D171" s="19"/>
      <c r="E171" s="13"/>
      <c r="F171" s="75"/>
    </row>
    <row r="172" spans="2:6" ht="15.75">
      <c r="B172" s="98"/>
      <c r="C172" s="49"/>
      <c r="D172" s="15"/>
      <c r="E172" s="13"/>
      <c r="F172" s="75"/>
    </row>
    <row r="173" spans="2:6" ht="15.75">
      <c r="B173" s="98"/>
      <c r="C173" s="49"/>
      <c r="D173" s="15"/>
      <c r="E173" s="13"/>
      <c r="F173" s="75"/>
    </row>
    <row r="174" spans="2:6" ht="15.75">
      <c r="B174" s="98"/>
      <c r="C174" s="49"/>
      <c r="D174" s="15"/>
      <c r="E174" s="13"/>
      <c r="F174" s="75"/>
    </row>
    <row r="175" spans="2:6" ht="15.75">
      <c r="B175" s="98"/>
      <c r="C175" s="49"/>
      <c r="D175" s="15"/>
      <c r="E175" s="13"/>
      <c r="F175" s="75"/>
    </row>
    <row r="176" spans="2:6" ht="15.75">
      <c r="B176" s="98"/>
      <c r="C176" s="49"/>
      <c r="D176" s="15"/>
      <c r="E176" s="13"/>
      <c r="F176" s="75"/>
    </row>
    <row r="177" spans="2:6" ht="15.75">
      <c r="B177" s="98"/>
      <c r="C177" s="49"/>
      <c r="D177" s="15"/>
      <c r="E177" s="14"/>
      <c r="F177" s="76"/>
    </row>
    <row r="178" spans="2:6" ht="15.75">
      <c r="B178" s="98"/>
      <c r="C178" s="49"/>
      <c r="D178" s="21"/>
      <c r="E178" s="14"/>
      <c r="F178" s="76"/>
    </row>
    <row r="179" spans="2:6" ht="15.75">
      <c r="B179" s="98"/>
      <c r="C179" s="49"/>
      <c r="D179" s="21"/>
      <c r="E179" s="14"/>
      <c r="F179" s="76"/>
    </row>
    <row r="180" spans="2:6" ht="15.75">
      <c r="B180" s="98"/>
      <c r="C180" s="50"/>
      <c r="D180" s="21"/>
      <c r="E180" s="14"/>
      <c r="F180" s="76"/>
    </row>
    <row r="181" spans="2:6" ht="15.75">
      <c r="B181" s="98"/>
      <c r="C181" s="50"/>
      <c r="D181" s="21"/>
      <c r="E181" s="22"/>
      <c r="F181" s="77"/>
    </row>
    <row r="182" spans="2:6" ht="15.75">
      <c r="B182" s="98"/>
      <c r="C182" s="50"/>
      <c r="D182" s="15"/>
      <c r="E182" s="13"/>
      <c r="F182" s="75"/>
    </row>
    <row r="183" spans="2:6" ht="15.75">
      <c r="B183" s="98"/>
      <c r="C183" s="12"/>
      <c r="D183" s="23"/>
      <c r="E183" s="13"/>
      <c r="F183" s="75"/>
    </row>
    <row r="184" spans="2:6" ht="15.75">
      <c r="B184" s="98"/>
      <c r="C184" s="50"/>
      <c r="D184" s="15"/>
      <c r="E184" s="22"/>
      <c r="F184" s="77"/>
    </row>
    <row r="185" spans="2:6" ht="15.75">
      <c r="B185" s="98"/>
      <c r="C185" s="50"/>
      <c r="D185" s="15"/>
      <c r="E185" s="22"/>
      <c r="F185" s="77"/>
    </row>
    <row r="186" spans="2:6" ht="15.75">
      <c r="B186" s="98"/>
      <c r="C186" s="12"/>
      <c r="D186" s="15"/>
      <c r="E186" s="13"/>
      <c r="F186" s="75"/>
    </row>
    <row r="187" spans="2:6" ht="15.75">
      <c r="B187" s="98"/>
      <c r="C187" s="12"/>
      <c r="D187" s="23"/>
      <c r="E187" s="22"/>
      <c r="F187" s="77"/>
    </row>
    <row r="188" spans="2:6" ht="15.75">
      <c r="B188" s="98"/>
      <c r="C188" s="50"/>
      <c r="D188" s="15"/>
      <c r="E188" s="22"/>
      <c r="F188" s="77"/>
    </row>
    <row r="189" spans="2:6" ht="15.75">
      <c r="B189" s="98"/>
      <c r="C189" s="50"/>
      <c r="D189" s="15"/>
      <c r="E189" s="13"/>
      <c r="F189" s="75"/>
    </row>
    <row r="190" spans="2:6" ht="15">
      <c r="B190" s="99"/>
      <c r="C190" s="12"/>
      <c r="D190" s="23"/>
      <c r="E190" s="22"/>
      <c r="F190" s="77"/>
    </row>
    <row r="191" spans="2:6" ht="15.75">
      <c r="B191" s="98"/>
      <c r="C191" s="50"/>
      <c r="D191" s="15"/>
      <c r="E191" s="22"/>
      <c r="F191" s="77"/>
    </row>
    <row r="192" spans="2:6" ht="14.25" customHeight="1">
      <c r="B192" s="98"/>
      <c r="C192" s="50"/>
      <c r="D192" s="15"/>
      <c r="E192" s="8"/>
      <c r="F192" s="78"/>
    </row>
    <row r="193" spans="2:6" ht="15.75">
      <c r="B193" s="98"/>
      <c r="C193" s="49"/>
      <c r="D193" s="23"/>
      <c r="E193" s="13"/>
      <c r="F193" s="75"/>
    </row>
    <row r="194" spans="2:6" ht="15.75">
      <c r="B194" s="98"/>
      <c r="C194" s="49"/>
      <c r="D194" s="24"/>
      <c r="E194" s="13"/>
      <c r="F194" s="75"/>
    </row>
    <row r="195" spans="2:6" ht="15.75">
      <c r="B195" s="98"/>
      <c r="C195" s="49"/>
      <c r="D195" s="15"/>
      <c r="E195" s="13"/>
      <c r="F195" s="75"/>
    </row>
    <row r="196" spans="2:6" ht="15.75">
      <c r="B196" s="98"/>
      <c r="C196" s="49"/>
      <c r="D196" s="19"/>
      <c r="E196" s="13"/>
      <c r="F196" s="75"/>
    </row>
    <row r="197" spans="2:6" ht="15.75">
      <c r="B197" s="98"/>
      <c r="C197" s="49"/>
      <c r="D197" s="19"/>
      <c r="E197" s="13"/>
      <c r="F197" s="75"/>
    </row>
    <row r="198" spans="2:6" ht="15.75">
      <c r="B198" s="98"/>
      <c r="C198" s="49"/>
      <c r="D198" s="24"/>
      <c r="E198" s="13"/>
      <c r="F198" s="75"/>
    </row>
    <row r="199" spans="2:6" ht="15.75">
      <c r="B199" s="98"/>
      <c r="C199" s="49"/>
      <c r="D199" s="15"/>
      <c r="E199" s="13"/>
      <c r="F199" s="75"/>
    </row>
    <row r="200" spans="2:6" ht="15.75">
      <c r="B200" s="98"/>
      <c r="C200" s="49"/>
      <c r="D200" s="19"/>
      <c r="E200" s="13"/>
      <c r="F200" s="75"/>
    </row>
    <row r="201" spans="2:6" ht="15">
      <c r="B201" s="99"/>
      <c r="C201" s="49"/>
      <c r="D201" s="15"/>
      <c r="E201" s="13"/>
      <c r="F201" s="75"/>
    </row>
    <row r="202" spans="2:6" ht="15.75">
      <c r="B202" s="98"/>
      <c r="C202" s="51"/>
      <c r="D202" s="15"/>
      <c r="E202" s="13"/>
      <c r="F202" s="75"/>
    </row>
    <row r="203" spans="2:6" ht="15.75">
      <c r="B203" s="98"/>
      <c r="C203" s="51"/>
      <c r="D203" s="15"/>
      <c r="E203" s="13"/>
      <c r="F203" s="75"/>
    </row>
    <row r="204" spans="2:6" ht="15">
      <c r="B204" s="25"/>
      <c r="C204" s="52"/>
      <c r="D204" s="26"/>
      <c r="E204" s="13"/>
      <c r="F204" s="75"/>
    </row>
    <row r="205" spans="2:6" ht="15">
      <c r="B205" s="25"/>
      <c r="C205" s="52"/>
      <c r="D205" s="23"/>
      <c r="E205" s="13"/>
      <c r="F205" s="75"/>
    </row>
    <row r="206" spans="2:6" ht="15">
      <c r="B206" s="25"/>
      <c r="C206" s="52"/>
      <c r="D206" s="15"/>
      <c r="E206" s="13"/>
      <c r="F206" s="75"/>
    </row>
    <row r="207" spans="2:6" ht="15">
      <c r="B207" s="25"/>
      <c r="C207" s="52"/>
      <c r="D207" s="15"/>
      <c r="E207" s="13"/>
      <c r="F207" s="75"/>
    </row>
    <row r="208" spans="2:6" ht="15.75">
      <c r="B208" s="98"/>
      <c r="C208" s="52"/>
      <c r="D208" s="19"/>
      <c r="E208" s="13"/>
      <c r="F208" s="75"/>
    </row>
    <row r="209" spans="2:6" ht="15.75">
      <c r="B209" s="98"/>
      <c r="C209" s="52"/>
      <c r="D209" s="19"/>
      <c r="E209" s="13"/>
      <c r="F209" s="75"/>
    </row>
    <row r="210" spans="2:6" ht="15.75">
      <c r="B210" s="98"/>
      <c r="C210" s="52"/>
      <c r="D210" s="19"/>
      <c r="E210" s="13"/>
      <c r="F210" s="75"/>
    </row>
    <row r="211" spans="2:6" ht="15.75">
      <c r="B211" s="98"/>
      <c r="C211" s="52"/>
      <c r="D211" s="15"/>
      <c r="E211" s="13"/>
      <c r="F211" s="75"/>
    </row>
    <row r="212" spans="2:6" ht="15.75">
      <c r="B212" s="98"/>
      <c r="C212" s="52"/>
      <c r="D212" s="15"/>
      <c r="E212" s="13"/>
      <c r="F212" s="75"/>
    </row>
    <row r="213" spans="2:6" ht="15.75">
      <c r="B213" s="98"/>
      <c r="C213" s="52"/>
      <c r="D213" s="15"/>
      <c r="E213" s="13"/>
      <c r="F213" s="75"/>
    </row>
    <row r="214" spans="2:6" ht="15.75">
      <c r="B214" s="98"/>
      <c r="C214" s="52"/>
      <c r="D214" s="15"/>
      <c r="E214" s="13"/>
      <c r="F214" s="75"/>
    </row>
    <row r="215" spans="2:6" ht="15.75">
      <c r="B215" s="98"/>
      <c r="C215" s="51"/>
      <c r="D215" s="15"/>
      <c r="E215" s="13"/>
      <c r="F215" s="75"/>
    </row>
    <row r="216" spans="2:6" ht="15.75">
      <c r="B216" s="98"/>
      <c r="C216" s="52"/>
      <c r="D216" s="15"/>
      <c r="E216" s="13"/>
      <c r="F216" s="75"/>
    </row>
    <row r="217" spans="2:6" ht="15.75">
      <c r="B217" s="98"/>
      <c r="C217" s="52"/>
      <c r="D217" s="23"/>
      <c r="E217" s="13"/>
      <c r="F217" s="75"/>
    </row>
    <row r="218" spans="2:6" ht="15.75">
      <c r="B218" s="98"/>
      <c r="C218" s="52"/>
      <c r="D218" s="15"/>
      <c r="E218" s="13"/>
      <c r="F218" s="75"/>
    </row>
    <row r="219" spans="2:6" ht="15.75">
      <c r="B219" s="98"/>
      <c r="C219" s="52"/>
      <c r="D219" s="19"/>
      <c r="E219" s="13"/>
      <c r="F219" s="75"/>
    </row>
    <row r="220" spans="2:6" ht="15.75">
      <c r="B220" s="98"/>
      <c r="C220" s="52"/>
      <c r="D220" s="19"/>
      <c r="E220" s="13"/>
      <c r="F220" s="75"/>
    </row>
    <row r="221" spans="2:6" ht="15.75">
      <c r="B221" s="98"/>
      <c r="C221" s="52"/>
      <c r="D221" s="15"/>
      <c r="E221" s="13"/>
      <c r="F221" s="75"/>
    </row>
    <row r="222" spans="2:6" ht="15.75">
      <c r="B222" s="98"/>
      <c r="C222" s="50"/>
      <c r="D222" s="19"/>
      <c r="E222" s="13"/>
      <c r="F222" s="75"/>
    </row>
    <row r="223" spans="2:6" ht="15.75">
      <c r="B223" s="98"/>
      <c r="C223" s="50"/>
      <c r="D223" s="19"/>
      <c r="E223" s="13"/>
      <c r="F223" s="75"/>
    </row>
    <row r="224" spans="2:6" ht="15.75">
      <c r="B224" s="98"/>
      <c r="C224" s="50"/>
      <c r="D224" s="23"/>
      <c r="E224" s="13"/>
      <c r="F224" s="75"/>
    </row>
    <row r="225" spans="2:6" ht="15.75">
      <c r="B225" s="98"/>
      <c r="C225" s="50"/>
      <c r="D225" s="15"/>
      <c r="E225" s="13"/>
      <c r="F225" s="75"/>
    </row>
    <row r="226" spans="2:6" ht="15.75">
      <c r="B226" s="98"/>
      <c r="C226" s="50"/>
      <c r="D226" s="19"/>
      <c r="E226" s="13"/>
      <c r="F226" s="75"/>
    </row>
    <row r="227" spans="2:6" ht="15.75">
      <c r="B227" s="98"/>
      <c r="C227" s="49"/>
      <c r="D227" s="19"/>
      <c r="E227" s="13"/>
      <c r="F227" s="75"/>
    </row>
    <row r="228" spans="2:6" ht="15.75">
      <c r="B228" s="98"/>
      <c r="C228" s="49"/>
      <c r="D228" s="19"/>
      <c r="E228" s="13"/>
      <c r="F228" s="75"/>
    </row>
    <row r="229" spans="2:6" ht="15.75">
      <c r="B229" s="98"/>
      <c r="C229" s="49"/>
      <c r="D229" s="15"/>
      <c r="E229" s="13"/>
      <c r="F229" s="75"/>
    </row>
    <row r="230" spans="2:6" ht="15.75">
      <c r="B230" s="98"/>
      <c r="C230" s="50"/>
      <c r="D230" s="19"/>
      <c r="E230" s="13"/>
      <c r="F230" s="75"/>
    </row>
    <row r="231" spans="2:6" ht="15.75">
      <c r="B231" s="98"/>
      <c r="C231" s="50"/>
      <c r="D231" s="19"/>
      <c r="E231" s="13"/>
      <c r="F231" s="75"/>
    </row>
    <row r="232" spans="2:6" ht="15.75">
      <c r="B232" s="98"/>
      <c r="C232" s="50"/>
      <c r="D232" s="23"/>
      <c r="E232" s="13"/>
      <c r="F232" s="75"/>
    </row>
    <row r="233" spans="2:6" ht="15.75">
      <c r="B233" s="98"/>
      <c r="C233" s="50"/>
      <c r="D233" s="15"/>
      <c r="E233" s="13"/>
      <c r="F233" s="75"/>
    </row>
    <row r="234" spans="2:6" ht="15.75">
      <c r="B234" s="98"/>
      <c r="C234" s="50"/>
      <c r="D234" s="23"/>
      <c r="E234" s="13"/>
      <c r="F234" s="75"/>
    </row>
    <row r="235" spans="2:6" ht="15.75">
      <c r="B235" s="98"/>
      <c r="C235" s="49"/>
      <c r="D235" s="15"/>
      <c r="E235" s="13"/>
      <c r="F235" s="75"/>
    </row>
    <row r="236" spans="2:6" ht="15.75">
      <c r="B236" s="98"/>
      <c r="C236" s="49"/>
      <c r="D236" s="23"/>
      <c r="E236" s="13"/>
      <c r="F236" s="75"/>
    </row>
    <row r="237" spans="2:6" ht="15.75">
      <c r="B237" s="98"/>
      <c r="C237" s="49"/>
      <c r="D237" s="15"/>
      <c r="E237" s="13"/>
      <c r="F237" s="75"/>
    </row>
    <row r="238" spans="2:6" ht="15.75">
      <c r="B238" s="98"/>
      <c r="C238" s="49"/>
      <c r="D238" s="15"/>
      <c r="E238" s="13"/>
      <c r="F238" s="75"/>
    </row>
    <row r="239" spans="2:6" ht="15.75">
      <c r="B239" s="98"/>
      <c r="C239" s="50"/>
      <c r="D239" s="23"/>
      <c r="E239" s="13"/>
      <c r="F239" s="75"/>
    </row>
    <row r="240" spans="2:6" ht="15">
      <c r="B240" s="100"/>
      <c r="C240" s="49"/>
      <c r="D240" s="15"/>
      <c r="E240" s="13"/>
      <c r="F240" s="75"/>
    </row>
    <row r="241" spans="2:6" ht="15.75">
      <c r="B241" s="98"/>
      <c r="C241" s="51"/>
      <c r="D241" s="23"/>
      <c r="E241" s="13"/>
      <c r="F241" s="75"/>
    </row>
    <row r="242" spans="2:6" ht="15.75">
      <c r="B242" s="98"/>
      <c r="C242" s="52"/>
      <c r="D242" s="15"/>
      <c r="E242" s="13"/>
      <c r="F242" s="75"/>
    </row>
    <row r="243" spans="2:6" ht="15.75">
      <c r="B243" s="98"/>
      <c r="C243" s="52"/>
      <c r="D243" s="23"/>
      <c r="E243" s="13"/>
      <c r="F243" s="75"/>
    </row>
    <row r="244" spans="2:6" s="2" customFormat="1" ht="15.75">
      <c r="B244" s="98"/>
      <c r="C244" s="52"/>
      <c r="D244" s="23"/>
      <c r="E244" s="14"/>
      <c r="F244" s="76"/>
    </row>
    <row r="245" spans="2:6" s="2" customFormat="1" ht="15.75">
      <c r="B245" s="98"/>
      <c r="C245" s="52"/>
      <c r="D245" s="15"/>
      <c r="E245" s="14"/>
      <c r="F245" s="76"/>
    </row>
    <row r="246" spans="2:6" s="2" customFormat="1" ht="15.75">
      <c r="B246" s="98"/>
      <c r="C246" s="52"/>
      <c r="D246" s="15"/>
      <c r="E246" s="14"/>
      <c r="F246" s="76"/>
    </row>
    <row r="247" spans="2:6" s="2" customFormat="1" ht="15.75">
      <c r="B247" s="98"/>
      <c r="C247" s="51"/>
      <c r="D247" s="15"/>
      <c r="E247" s="13"/>
      <c r="F247" s="75"/>
    </row>
    <row r="248" spans="2:6" ht="15.75">
      <c r="B248" s="98"/>
      <c r="C248" s="52"/>
      <c r="D248" s="15"/>
      <c r="E248" s="13"/>
      <c r="F248" s="75"/>
    </row>
    <row r="249" spans="2:6" s="2" customFormat="1" ht="15.75">
      <c r="B249" s="98"/>
      <c r="C249" s="52"/>
      <c r="D249" s="23"/>
      <c r="E249" s="14"/>
      <c r="F249" s="76"/>
    </row>
    <row r="250" spans="2:6" ht="15.75">
      <c r="B250" s="98"/>
      <c r="C250" s="52"/>
      <c r="D250" s="15"/>
      <c r="E250" s="14"/>
      <c r="F250" s="76"/>
    </row>
    <row r="251" spans="2:6" ht="15.75">
      <c r="B251" s="98"/>
      <c r="C251" s="52"/>
      <c r="D251" s="19"/>
      <c r="E251" s="14"/>
      <c r="F251" s="76"/>
    </row>
    <row r="252" spans="2:6" ht="15.75">
      <c r="B252" s="98"/>
      <c r="C252" s="51"/>
      <c r="D252" s="19"/>
      <c r="E252" s="14"/>
      <c r="F252" s="76"/>
    </row>
    <row r="253" spans="2:6" ht="15.75">
      <c r="B253" s="98"/>
      <c r="C253" s="51"/>
      <c r="D253" s="19"/>
      <c r="E253" s="13"/>
      <c r="F253" s="75"/>
    </row>
    <row r="254" spans="2:6" ht="15.75">
      <c r="B254" s="98"/>
      <c r="C254" s="51"/>
      <c r="D254" s="27"/>
      <c r="E254" s="14"/>
      <c r="F254" s="76"/>
    </row>
    <row r="255" spans="2:6" ht="15.75">
      <c r="B255" s="98"/>
      <c r="C255" s="52"/>
      <c r="D255" s="28"/>
      <c r="E255" s="13"/>
      <c r="F255" s="75"/>
    </row>
    <row r="256" spans="2:6" ht="15.75">
      <c r="B256" s="98"/>
      <c r="C256" s="51"/>
      <c r="D256" s="29"/>
      <c r="E256" s="13"/>
      <c r="F256" s="75"/>
    </row>
    <row r="257" spans="2:6" ht="15.75">
      <c r="B257" s="98"/>
      <c r="C257" s="52"/>
      <c r="D257" s="29"/>
      <c r="E257" s="13"/>
      <c r="F257" s="75"/>
    </row>
    <row r="258" spans="2:6" ht="15.75">
      <c r="B258" s="98"/>
      <c r="C258" s="52"/>
      <c r="D258" s="29"/>
      <c r="E258" s="13"/>
      <c r="F258" s="75"/>
    </row>
    <row r="259" spans="2:6" ht="15.75">
      <c r="B259" s="98"/>
      <c r="C259" s="52"/>
      <c r="D259" s="30"/>
      <c r="E259" s="13"/>
      <c r="F259" s="75"/>
    </row>
    <row r="260" spans="2:6" s="2" customFormat="1" ht="15.75">
      <c r="B260" s="98"/>
      <c r="C260" s="52"/>
      <c r="D260" s="29"/>
      <c r="E260" s="13"/>
      <c r="F260" s="75"/>
    </row>
    <row r="261" spans="2:6" s="2" customFormat="1" ht="15.75">
      <c r="B261" s="98"/>
      <c r="C261" s="52"/>
      <c r="D261" s="29"/>
      <c r="E261" s="13"/>
      <c r="F261" s="75"/>
    </row>
    <row r="262" spans="2:6" s="2" customFormat="1" ht="15.75">
      <c r="B262" s="98"/>
      <c r="C262" s="52"/>
      <c r="D262" s="27"/>
      <c r="E262" s="13"/>
      <c r="F262" s="75"/>
    </row>
    <row r="263" spans="2:6" s="2" customFormat="1" ht="15">
      <c r="B263" s="101"/>
      <c r="C263" s="52"/>
      <c r="D263" s="15"/>
      <c r="E263" s="13"/>
      <c r="F263" s="75"/>
    </row>
    <row r="264" spans="2:6" ht="15.75">
      <c r="B264" s="98"/>
      <c r="C264" s="51"/>
      <c r="D264" s="31"/>
      <c r="E264" s="13"/>
      <c r="F264" s="75"/>
    </row>
    <row r="265" spans="2:6" ht="15.75">
      <c r="B265" s="98"/>
      <c r="C265" s="52"/>
      <c r="D265" s="15"/>
      <c r="E265" s="14"/>
      <c r="F265" s="76"/>
    </row>
    <row r="266" spans="2:6" ht="15.75">
      <c r="B266" s="98"/>
      <c r="C266" s="52"/>
      <c r="D266" s="31"/>
      <c r="E266" s="14"/>
      <c r="F266" s="76"/>
    </row>
    <row r="267" spans="2:6" ht="15.75">
      <c r="B267" s="98"/>
      <c r="C267" s="50"/>
      <c r="D267" s="32"/>
      <c r="E267" s="14"/>
      <c r="F267" s="76"/>
    </row>
    <row r="268" spans="2:6" ht="15.75">
      <c r="B268" s="98"/>
      <c r="C268" s="51"/>
      <c r="D268" s="28"/>
      <c r="E268" s="14"/>
      <c r="F268" s="76"/>
    </row>
    <row r="269" spans="2:6" ht="15.75">
      <c r="B269" s="98"/>
      <c r="C269" s="51"/>
      <c r="D269" s="20"/>
      <c r="E269" s="13"/>
      <c r="F269" s="75"/>
    </row>
    <row r="270" spans="2:6" ht="15.75">
      <c r="B270" s="98"/>
      <c r="C270" s="51"/>
      <c r="D270" s="27"/>
      <c r="E270" s="13"/>
      <c r="F270" s="75"/>
    </row>
    <row r="271" spans="2:6" s="2" customFormat="1" ht="15.75">
      <c r="B271" s="98"/>
      <c r="C271" s="51"/>
      <c r="D271" s="30"/>
      <c r="E271" s="13"/>
      <c r="F271" s="75"/>
    </row>
    <row r="272" spans="2:6" ht="15.75">
      <c r="B272" s="98"/>
      <c r="C272" s="51"/>
      <c r="D272" s="30"/>
      <c r="E272" s="13"/>
      <c r="F272" s="75"/>
    </row>
    <row r="273" spans="2:6" ht="15.75">
      <c r="B273" s="98"/>
      <c r="C273" s="52"/>
      <c r="D273" s="30"/>
      <c r="E273" s="13"/>
      <c r="F273" s="75"/>
    </row>
    <row r="274" spans="2:6" ht="15.75">
      <c r="B274" s="98"/>
      <c r="C274" s="52"/>
      <c r="D274" s="30"/>
      <c r="E274" s="13"/>
      <c r="F274" s="75"/>
    </row>
    <row r="275" spans="2:6" ht="15.75">
      <c r="B275" s="98"/>
      <c r="C275" s="52"/>
      <c r="D275" s="30"/>
      <c r="E275" s="13"/>
      <c r="F275" s="75"/>
    </row>
    <row r="276" spans="2:6" ht="15.75">
      <c r="B276" s="98"/>
      <c r="C276" s="49"/>
      <c r="D276" s="33"/>
      <c r="E276" s="14"/>
      <c r="F276" s="76"/>
    </row>
    <row r="277" spans="2:6" ht="15.75">
      <c r="B277" s="98"/>
      <c r="C277" s="49"/>
      <c r="D277" s="21"/>
      <c r="E277" s="13"/>
      <c r="F277" s="75"/>
    </row>
    <row r="278" spans="2:6" ht="15.75">
      <c r="B278" s="98"/>
      <c r="C278" s="52"/>
      <c r="D278" s="30"/>
      <c r="E278" s="13"/>
      <c r="F278" s="75"/>
    </row>
    <row r="279" spans="2:6" ht="15.75">
      <c r="B279" s="98"/>
      <c r="C279" s="52"/>
      <c r="D279" s="29"/>
      <c r="E279" s="13"/>
      <c r="F279" s="75"/>
    </row>
    <row r="280" spans="2:6" ht="15.75">
      <c r="B280" s="98"/>
      <c r="C280" s="52"/>
      <c r="D280" s="27"/>
      <c r="E280" s="13"/>
      <c r="F280" s="75"/>
    </row>
    <row r="281" spans="2:6" ht="15.75">
      <c r="B281" s="98"/>
      <c r="C281" s="52"/>
      <c r="D281" s="30"/>
      <c r="E281" s="13"/>
      <c r="F281" s="75"/>
    </row>
    <row r="282" spans="2:6" ht="15.75">
      <c r="B282" s="98"/>
      <c r="C282" s="52"/>
      <c r="D282" s="34"/>
      <c r="E282" s="13"/>
      <c r="F282" s="75"/>
    </row>
    <row r="283" spans="2:6" ht="15.75">
      <c r="B283" s="98"/>
      <c r="C283" s="52"/>
      <c r="D283" s="34"/>
      <c r="E283" s="13"/>
      <c r="F283" s="75"/>
    </row>
    <row r="284" spans="2:6" ht="15">
      <c r="B284" s="99"/>
      <c r="C284" s="52"/>
      <c r="D284" s="34"/>
      <c r="E284" s="13"/>
      <c r="F284" s="75"/>
    </row>
    <row r="285" spans="2:6" ht="15.75">
      <c r="B285" s="102"/>
      <c r="C285" s="51"/>
      <c r="D285" s="27"/>
      <c r="E285" s="13"/>
      <c r="F285" s="75"/>
    </row>
    <row r="286" spans="2:6" ht="15.75">
      <c r="B286" s="98"/>
      <c r="C286" s="51"/>
      <c r="D286" s="28"/>
      <c r="E286" s="16"/>
      <c r="F286" s="79"/>
    </row>
    <row r="287" spans="2:6" ht="75" customHeight="1">
      <c r="B287" s="98"/>
      <c r="C287" s="53"/>
      <c r="D287" s="31"/>
      <c r="E287" s="14"/>
      <c r="F287" s="76"/>
    </row>
    <row r="288" spans="2:6" ht="15.75">
      <c r="B288" s="98"/>
      <c r="C288" s="53"/>
      <c r="D288" s="35"/>
      <c r="E288" s="14"/>
      <c r="F288" s="76"/>
    </row>
    <row r="289" spans="2:6" ht="15.75">
      <c r="B289" s="98"/>
      <c r="C289" s="53"/>
      <c r="D289" s="36"/>
      <c r="E289" s="14"/>
      <c r="F289" s="76"/>
    </row>
    <row r="290" spans="2:6" ht="15.75">
      <c r="B290" s="98"/>
      <c r="C290" s="53"/>
      <c r="D290" s="36"/>
      <c r="E290" s="14"/>
      <c r="F290" s="76"/>
    </row>
    <row r="291" spans="2:6" ht="15.75">
      <c r="B291" s="98"/>
      <c r="C291" s="54"/>
      <c r="D291" s="36"/>
      <c r="E291" s="14"/>
      <c r="F291" s="76"/>
    </row>
    <row r="292" spans="2:6" ht="15.75">
      <c r="B292" s="98"/>
      <c r="C292" s="53"/>
      <c r="D292" s="36"/>
      <c r="E292" s="14"/>
      <c r="F292" s="76"/>
    </row>
    <row r="293" spans="2:6" ht="15.75">
      <c r="B293" s="98"/>
      <c r="C293" s="53"/>
      <c r="D293" s="35"/>
      <c r="E293" s="14"/>
      <c r="F293" s="76"/>
    </row>
    <row r="294" spans="2:6" ht="90" customHeight="1">
      <c r="B294" s="98"/>
      <c r="C294" s="53"/>
      <c r="D294" s="36"/>
      <c r="E294" s="14"/>
      <c r="F294" s="76"/>
    </row>
    <row r="295" spans="2:6" ht="15.75">
      <c r="B295" s="98"/>
      <c r="C295" s="51"/>
      <c r="D295" s="36"/>
      <c r="E295" s="14"/>
      <c r="F295" s="76"/>
    </row>
    <row r="296" spans="2:6" ht="15.75">
      <c r="B296" s="98"/>
      <c r="C296" s="52"/>
      <c r="D296" s="36"/>
      <c r="E296" s="13"/>
      <c r="F296" s="75"/>
    </row>
    <row r="297" spans="2:6" ht="15.75">
      <c r="B297" s="98"/>
      <c r="C297" s="52"/>
      <c r="D297" s="37"/>
      <c r="E297" s="13"/>
      <c r="F297" s="75"/>
    </row>
    <row r="298" spans="2:6" ht="15.75">
      <c r="B298" s="98"/>
      <c r="C298" s="52"/>
      <c r="D298" s="38"/>
      <c r="E298" s="13"/>
      <c r="F298" s="75"/>
    </row>
    <row r="299" spans="2:6" ht="15.75">
      <c r="B299" s="98"/>
      <c r="C299" s="52"/>
      <c r="D299" s="37"/>
      <c r="E299" s="13"/>
      <c r="F299" s="75"/>
    </row>
    <row r="300" spans="2:6" ht="15.75">
      <c r="B300" s="98"/>
      <c r="C300" s="52"/>
      <c r="D300" s="38"/>
      <c r="E300" s="13"/>
      <c r="F300" s="75"/>
    </row>
    <row r="301" spans="2:6" ht="15.75">
      <c r="B301" s="98"/>
      <c r="C301" s="52"/>
      <c r="D301" s="38"/>
      <c r="E301" s="13"/>
      <c r="F301" s="75"/>
    </row>
    <row r="302" spans="2:6" ht="15">
      <c r="B302" s="99"/>
      <c r="C302" s="52"/>
      <c r="D302" s="38"/>
      <c r="E302" s="13"/>
      <c r="F302" s="75"/>
    </row>
    <row r="303" spans="2:6" ht="15.75">
      <c r="B303" s="98"/>
      <c r="C303" s="51"/>
      <c r="D303" s="37"/>
      <c r="E303" s="14"/>
      <c r="F303" s="76"/>
    </row>
    <row r="304" spans="2:6" ht="15.75">
      <c r="B304" s="98"/>
      <c r="C304" s="51"/>
      <c r="D304" s="39"/>
      <c r="E304" s="13"/>
      <c r="F304" s="75"/>
    </row>
    <row r="305" spans="2:6" ht="15.75">
      <c r="B305" s="98"/>
      <c r="C305" s="52"/>
      <c r="D305" s="26"/>
      <c r="E305" s="13"/>
      <c r="F305" s="75"/>
    </row>
    <row r="306" spans="2:6" ht="15.75">
      <c r="B306" s="98"/>
      <c r="C306" s="52"/>
      <c r="D306" s="26"/>
      <c r="E306" s="13"/>
      <c r="F306" s="75"/>
    </row>
    <row r="307" spans="2:6" ht="15.75">
      <c r="B307" s="98"/>
      <c r="C307" s="52"/>
      <c r="D307" s="11"/>
      <c r="E307" s="13"/>
      <c r="F307" s="75"/>
    </row>
    <row r="308" spans="2:6" ht="15.75">
      <c r="B308" s="98"/>
      <c r="C308" s="52"/>
      <c r="D308" s="40"/>
      <c r="E308" s="13"/>
      <c r="F308" s="75"/>
    </row>
    <row r="309" spans="2:6" ht="15.75">
      <c r="B309" s="98"/>
      <c r="C309" s="52"/>
      <c r="D309" s="40"/>
      <c r="E309" s="13"/>
      <c r="F309" s="75"/>
    </row>
    <row r="310" spans="2:6" ht="15.75">
      <c r="B310" s="98"/>
      <c r="C310" s="52"/>
      <c r="D310" s="40"/>
      <c r="E310" s="13"/>
      <c r="F310" s="75"/>
    </row>
    <row r="311" spans="2:6" ht="15.75">
      <c r="B311" s="98"/>
      <c r="C311" s="52"/>
      <c r="D311" s="40"/>
      <c r="E311" s="13"/>
      <c r="F311" s="75"/>
    </row>
    <row r="312" spans="2:6" ht="15.75">
      <c r="B312" s="98"/>
      <c r="C312" s="52"/>
      <c r="D312" s="40"/>
      <c r="E312" s="13"/>
      <c r="F312" s="75"/>
    </row>
    <row r="313" spans="2:6" ht="15.75">
      <c r="B313" s="98"/>
      <c r="C313" s="52"/>
      <c r="D313" s="11"/>
      <c r="E313" s="13"/>
      <c r="F313" s="75"/>
    </row>
    <row r="314" spans="2:6" ht="15.75">
      <c r="B314" s="98"/>
      <c r="C314" s="51"/>
      <c r="D314" s="11"/>
      <c r="E314" s="13"/>
      <c r="F314" s="75"/>
    </row>
    <row r="315" spans="2:6" ht="15.75">
      <c r="B315" s="98"/>
      <c r="C315" s="52"/>
      <c r="D315" s="11"/>
      <c r="E315" s="13"/>
      <c r="F315" s="75"/>
    </row>
    <row r="316" spans="2:6" ht="15.75">
      <c r="B316" s="98"/>
      <c r="C316" s="51"/>
      <c r="D316" s="26"/>
      <c r="E316" s="13"/>
      <c r="F316" s="75"/>
    </row>
    <row r="317" spans="2:6" ht="15.75">
      <c r="B317" s="98"/>
      <c r="C317" s="52"/>
      <c r="D317" s="11"/>
      <c r="E317" s="13"/>
      <c r="F317" s="75"/>
    </row>
    <row r="318" spans="2:6" ht="15.75">
      <c r="B318" s="98"/>
      <c r="C318" s="51"/>
      <c r="D318" s="26"/>
      <c r="E318" s="13"/>
      <c r="F318" s="75"/>
    </row>
    <row r="319" spans="2:6" ht="15.75">
      <c r="B319" s="98"/>
      <c r="C319" s="51"/>
      <c r="D319" s="15"/>
      <c r="E319" s="13"/>
      <c r="F319" s="75"/>
    </row>
    <row r="320" spans="2:6" ht="15.75">
      <c r="B320" s="98"/>
      <c r="C320" s="51"/>
      <c r="D320" s="41"/>
      <c r="E320" s="13"/>
      <c r="F320" s="75"/>
    </row>
    <row r="321" spans="2:6" ht="15.75">
      <c r="B321" s="98"/>
      <c r="C321" s="51"/>
      <c r="D321" s="15"/>
      <c r="E321" s="13"/>
      <c r="F321" s="75"/>
    </row>
    <row r="322" spans="2:6" ht="15">
      <c r="B322" s="103"/>
      <c r="C322" s="52"/>
      <c r="D322" s="15"/>
      <c r="E322" s="13"/>
      <c r="F322" s="75"/>
    </row>
    <row r="323" spans="2:6" ht="15">
      <c r="D323" s="41"/>
      <c r="E323" s="13"/>
      <c r="F323" s="75"/>
    </row>
    <row r="324" spans="2:6" ht="15.75">
      <c r="C324" s="55"/>
      <c r="D324" s="38"/>
      <c r="E324" s="43"/>
      <c r="F324" s="80"/>
    </row>
    <row r="325" spans="2:6" ht="18.75">
      <c r="D325" s="44"/>
      <c r="E325" s="45"/>
      <c r="F325" s="81"/>
    </row>
    <row r="326" spans="2:6" ht="18.75">
      <c r="D326" s="46"/>
    </row>
    <row r="327" spans="2:6">
      <c r="C327" s="55"/>
      <c r="D327" s="9"/>
    </row>
    <row r="328" spans="2:6">
      <c r="D328" s="9"/>
    </row>
    <row r="329" spans="2:6">
      <c r="D329" s="42"/>
    </row>
    <row r="330" spans="2:6">
      <c r="D330" s="9"/>
    </row>
    <row r="331" spans="2:6">
      <c r="D331" s="9"/>
    </row>
    <row r="332" spans="2:6">
      <c r="D332" s="9"/>
    </row>
    <row r="333" spans="2:6">
      <c r="D333" s="9"/>
    </row>
    <row r="334" spans="2:6">
      <c r="D334" s="9"/>
    </row>
    <row r="335" spans="2:6">
      <c r="C335" s="48"/>
      <c r="D335" s="9"/>
    </row>
    <row r="336" spans="2:6">
      <c r="C336" s="48"/>
      <c r="D336" s="9"/>
      <c r="E336" s="7"/>
      <c r="F336" s="82"/>
    </row>
    <row r="337" spans="3:6">
      <c r="C337" s="48"/>
      <c r="D337" s="9"/>
      <c r="E337" s="7"/>
      <c r="F337" s="82"/>
    </row>
    <row r="338" spans="3:6">
      <c r="C338" s="48"/>
      <c r="D338" s="9"/>
      <c r="E338" s="7"/>
      <c r="F338" s="82"/>
    </row>
    <row r="339" spans="3:6">
      <c r="C339" s="48"/>
      <c r="D339" s="9"/>
      <c r="E339" s="7"/>
      <c r="F339" s="82"/>
    </row>
    <row r="340" spans="3:6">
      <c r="C340" s="48"/>
      <c r="D340" s="9"/>
      <c r="E340" s="7"/>
      <c r="F340" s="82"/>
    </row>
    <row r="341" spans="3:6">
      <c r="D341" s="9"/>
      <c r="E341" s="7"/>
      <c r="F341" s="82"/>
    </row>
    <row r="342" spans="3:6">
      <c r="D342" s="9"/>
    </row>
  </sheetData>
  <mergeCells count="115">
    <mergeCell ref="E111:F111"/>
    <mergeCell ref="E112:F112"/>
    <mergeCell ref="C7:C9"/>
    <mergeCell ref="D7:D9"/>
    <mergeCell ref="E7:E9"/>
    <mergeCell ref="F7:F9"/>
    <mergeCell ref="B4:F4"/>
    <mergeCell ref="B3:F3"/>
    <mergeCell ref="B5:F5"/>
    <mergeCell ref="B6:F6"/>
    <mergeCell ref="B7:B9"/>
    <mergeCell ref="B24:B25"/>
    <mergeCell ref="C24:C25"/>
    <mergeCell ref="E24:E25"/>
    <mergeCell ref="F24:F25"/>
    <mergeCell ref="B26:B27"/>
    <mergeCell ref="E26:E27"/>
    <mergeCell ref="B13:B14"/>
    <mergeCell ref="E13:E14"/>
    <mergeCell ref="B19:B20"/>
    <mergeCell ref="C19:C20"/>
    <mergeCell ref="F19:F20"/>
    <mergeCell ref="B21:B22"/>
    <mergeCell ref="F21:F22"/>
    <mergeCell ref="F13:F14"/>
    <mergeCell ref="C21:C22"/>
    <mergeCell ref="C26:C27"/>
    <mergeCell ref="F26:F27"/>
    <mergeCell ref="B37:B38"/>
    <mergeCell ref="C37:C38"/>
    <mergeCell ref="E37:E38"/>
    <mergeCell ref="F37:F38"/>
    <mergeCell ref="B39:B40"/>
    <mergeCell ref="E39:E40"/>
    <mergeCell ref="B28:B29"/>
    <mergeCell ref="E28:E29"/>
    <mergeCell ref="B30:B31"/>
    <mergeCell ref="E30:E31"/>
    <mergeCell ref="B34:B35"/>
    <mergeCell ref="C34:C35"/>
    <mergeCell ref="E34:E35"/>
    <mergeCell ref="F34:F35"/>
    <mergeCell ref="C28:C29"/>
    <mergeCell ref="F28:F29"/>
    <mergeCell ref="C30:C31"/>
    <mergeCell ref="F30:F31"/>
    <mergeCell ref="C39:C40"/>
    <mergeCell ref="F39:F40"/>
    <mergeCell ref="B55:B56"/>
    <mergeCell ref="C55:C56"/>
    <mergeCell ref="E55:E56"/>
    <mergeCell ref="F55:F56"/>
    <mergeCell ref="B57:B58"/>
    <mergeCell ref="E57:E58"/>
    <mergeCell ref="B45:B46"/>
    <mergeCell ref="C45:C46"/>
    <mergeCell ref="E45:E46"/>
    <mergeCell ref="F45:F46"/>
    <mergeCell ref="B50:B53"/>
    <mergeCell ref="C50:C53"/>
    <mergeCell ref="E50:E53"/>
    <mergeCell ref="F50:F53"/>
    <mergeCell ref="C57:C58"/>
    <mergeCell ref="F57:F58"/>
    <mergeCell ref="B68:B69"/>
    <mergeCell ref="F68:F69"/>
    <mergeCell ref="B71:B72"/>
    <mergeCell ref="C71:C72"/>
    <mergeCell ref="E71:E72"/>
    <mergeCell ref="F71:F72"/>
    <mergeCell ref="B59:B60"/>
    <mergeCell ref="E59:E60"/>
    <mergeCell ref="B62:B65"/>
    <mergeCell ref="E62:E65"/>
    <mergeCell ref="F62:F65"/>
    <mergeCell ref="B66:B67"/>
    <mergeCell ref="C66:C67"/>
    <mergeCell ref="F66:F67"/>
    <mergeCell ref="C59:C60"/>
    <mergeCell ref="F59:F60"/>
    <mergeCell ref="C68:C69"/>
    <mergeCell ref="B81:B82"/>
    <mergeCell ref="F81:F82"/>
    <mergeCell ref="B84:B85"/>
    <mergeCell ref="C84:C85"/>
    <mergeCell ref="E84:E85"/>
    <mergeCell ref="F84:F85"/>
    <mergeCell ref="B73:B74"/>
    <mergeCell ref="E73:E74"/>
    <mergeCell ref="B77:B78"/>
    <mergeCell ref="C77:C78"/>
    <mergeCell ref="F77:F78"/>
    <mergeCell ref="B79:B80"/>
    <mergeCell ref="F79:F80"/>
    <mergeCell ref="C79:C80"/>
    <mergeCell ref="C81:C82"/>
    <mergeCell ref="C73:C74"/>
    <mergeCell ref="F73:F74"/>
    <mergeCell ref="B100:B101"/>
    <mergeCell ref="E100:E101"/>
    <mergeCell ref="B102:B103"/>
    <mergeCell ref="E102:E103"/>
    <mergeCell ref="E107:F107"/>
    <mergeCell ref="B88:B89"/>
    <mergeCell ref="C88:C89"/>
    <mergeCell ref="E88:E89"/>
    <mergeCell ref="F88:F89"/>
    <mergeCell ref="B98:B99"/>
    <mergeCell ref="C98:C99"/>
    <mergeCell ref="E98:E99"/>
    <mergeCell ref="F98:F99"/>
    <mergeCell ref="C100:C101"/>
    <mergeCell ref="F100:F101"/>
    <mergeCell ref="C102:C103"/>
    <mergeCell ref="F102:F103"/>
  </mergeCells>
  <phoneticPr fontId="38" type="noConversion"/>
  <printOptions horizontalCentered="1"/>
  <pageMargins left="0.78740157480314965" right="0.31496062992125984" top="0.6692913385826772" bottom="0.23622047244094491" header="0.31496062992125984" footer="0.27559055118110237"/>
  <pageSetup paperSize="9" scale="65" fitToHeight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przedmiar!Tytuły_wydruku</vt:lpstr>
    </vt:vector>
  </TitlesOfParts>
  <Company>Lafrentz Polska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Matuszak</dc:creator>
  <cp:lastModifiedBy>funduszeunijne@zlotnikikujawskie.pl</cp:lastModifiedBy>
  <cp:lastPrinted>2024-08-12T07:35:09Z</cp:lastPrinted>
  <dcterms:created xsi:type="dcterms:W3CDTF">2004-04-09T10:36:01Z</dcterms:created>
  <dcterms:modified xsi:type="dcterms:W3CDTF">2025-03-13T09:36:04Z</dcterms:modified>
</cp:coreProperties>
</file>