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zp\wew\_postępowania\2025\# PL UE\11 P konserwacja drewna\2025.03.18_1 dokumenty zamówienia\"/>
    </mc:Choice>
  </mc:AlternateContent>
  <xr:revisionPtr revIDLastSave="0" documentId="13_ncr:1_{0A40572E-8778-41A4-ADFC-CE2B136042EB}" xr6:coauthVersionLast="47" xr6:coauthVersionMax="47" xr10:uidLastSave="{00000000-0000-0000-0000-000000000000}"/>
  <bookViews>
    <workbookView xWindow="28680" yWindow="-120" windowWidth="29040" windowHeight="17520" xr2:uid="{A3FB605D-C3A4-45ED-84C2-D86622D75660}"/>
  </bookViews>
  <sheets>
    <sheet name="Część nr 1" sheetId="1" r:id="rId1"/>
    <sheet name="Część nr 2" sheetId="2" r:id="rId2"/>
    <sheet name="Część nr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F7" i="3" s="1"/>
  <c r="E6" i="3"/>
  <c r="F6" i="3" s="1"/>
  <c r="E5" i="3"/>
  <c r="F5" i="3" s="1"/>
  <c r="E4" i="3"/>
  <c r="F4" i="3" s="1"/>
  <c r="E3" i="3"/>
  <c r="E8" i="3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32" i="1"/>
  <c r="F32" i="1" s="1"/>
  <c r="E31" i="1"/>
  <c r="F31" i="1" s="1"/>
  <c r="E30" i="1"/>
  <c r="F30" i="1" s="1"/>
  <c r="F29" i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F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3" l="1"/>
  <c r="F8" i="3" s="1"/>
  <c r="E18" i="2"/>
  <c r="F9" i="2"/>
  <c r="F18" i="2" s="1"/>
  <c r="E33" i="1"/>
  <c r="F3" i="1"/>
  <c r="F33" i="1" s="1"/>
</calcChain>
</file>

<file path=xl/sharedStrings.xml><?xml version="1.0" encoding="utf-8"?>
<sst xmlns="http://schemas.openxmlformats.org/spreadsheetml/2006/main" count="113" uniqueCount="81">
  <si>
    <r>
      <t>Zadanie nr 1:</t>
    </r>
    <r>
      <rPr>
        <sz val="11"/>
        <color theme="1"/>
        <rFont val="Arial"/>
        <family val="2"/>
        <charset val="238"/>
      </rPr>
      <t xml:space="preserve"> Renowacja i konserwacja elementów drewnianych na zewnątrz obiektu (plaża zewnętrzna i Strefa Saun) </t>
    </r>
    <r>
      <rPr>
        <b/>
        <sz val="12"/>
        <color theme="1"/>
        <rFont val="Aptos Narrow"/>
        <family val="2"/>
        <charset val="238"/>
        <scheme val="minor"/>
      </rPr>
      <t xml:space="preserve">    TERENY ZEWNĘTRZNE</t>
    </r>
  </si>
  <si>
    <t>Lp.</t>
  </si>
  <si>
    <t>Element</t>
  </si>
  <si>
    <t>Ilość szt./kpl.</t>
  </si>
  <si>
    <t>Cena jednostkowa</t>
  </si>
  <si>
    <t>Wartość netto</t>
  </si>
  <si>
    <t>Wartość brutto (w tym 23% VAT</t>
  </si>
  <si>
    <t xml:space="preserve">Domek drewniany Duży </t>
  </si>
  <si>
    <t>Malowanie z zewn</t>
  </si>
  <si>
    <t>Malowanie wewn</t>
  </si>
  <si>
    <t xml:space="preserve">Domek drewniany Mały </t>
  </si>
  <si>
    <t>Domek drewniany przy Saunach</t>
  </si>
  <si>
    <t xml:space="preserve">Parasole z trzciną przy Saunach </t>
  </si>
  <si>
    <t>6 szt.</t>
  </si>
  <si>
    <t>Parasole z trzciną + po 3 krzesła przy Domku Górnym – 4 kpl + 5 kpl przy Domku Małym</t>
  </si>
  <si>
    <t>9 kpl</t>
  </si>
  <si>
    <t xml:space="preserve">Domki – paśniki przy Domku Górnym </t>
  </si>
  <si>
    <t>5 szt.</t>
  </si>
  <si>
    <t>Podest sceny na zewn</t>
  </si>
  <si>
    <t>1 kpl</t>
  </si>
  <si>
    <t xml:space="preserve">Ławki osiedlowe, kosze betonowych stojaki do rowerów  </t>
  </si>
  <si>
    <t>32 szt. ławek osiedlowych</t>
  </si>
  <si>
    <t>9 koszy betonowych</t>
  </si>
  <si>
    <t>3 szt. sojaków rower.</t>
  </si>
  <si>
    <t>Plac Zabaw Lars – malowanie konstrukcji</t>
  </si>
  <si>
    <t>Taras od Malty – wejście do domku Małego</t>
  </si>
  <si>
    <t>Wózek przy Saunach zewn</t>
  </si>
  <si>
    <t>1 szt.</t>
  </si>
  <si>
    <t>Mostek przy Saunach</t>
  </si>
  <si>
    <t>Donice na kwiaty przy Saunach</t>
  </si>
  <si>
    <t>2 szt. kwadrat.</t>
  </si>
  <si>
    <t>5 szt. prostokąt.</t>
  </si>
  <si>
    <t>Stoły drewniane wraz z ławkami przy Saunach zewn i Zielony Taras</t>
  </si>
  <si>
    <t>2 kpl</t>
  </si>
  <si>
    <t>Płot panelowy 24 szt. przy Saunach</t>
  </si>
  <si>
    <t>24 szt. paneli</t>
  </si>
  <si>
    <t>Schody zejściowe na plaże zewn – 2 szt.</t>
  </si>
  <si>
    <t>1 x duże</t>
  </si>
  <si>
    <t>1 x małe</t>
  </si>
  <si>
    <t>Kosze na śmieci drewniane</t>
  </si>
  <si>
    <t>11 szt.</t>
  </si>
  <si>
    <t>Serce</t>
  </si>
  <si>
    <t>Leżaki drewniane z siedziskiem z tkaniny</t>
  </si>
  <si>
    <t>136 szt.</t>
  </si>
  <si>
    <t>Leżaki drewniane XXL</t>
  </si>
  <si>
    <t>2 szt.</t>
  </si>
  <si>
    <t xml:space="preserve">Donice  </t>
  </si>
  <si>
    <t>19 szt.</t>
  </si>
  <si>
    <t>Ławki z bali</t>
  </si>
  <si>
    <t>Pogotowie serwisowe – 30 roboczogodzin w okresie trwania Umowy</t>
  </si>
  <si>
    <t>30 rb</t>
  </si>
  <si>
    <r>
      <t xml:space="preserve">RAZEM WARTOŚĆ dla </t>
    </r>
    <r>
      <rPr>
        <b/>
        <u/>
        <sz val="14"/>
        <color theme="1"/>
        <rFont val="Aptos Narrow"/>
        <family val="2"/>
        <charset val="238"/>
        <scheme val="minor"/>
      </rPr>
      <t>Zadania nr 1</t>
    </r>
  </si>
  <si>
    <r>
      <rPr>
        <b/>
        <u/>
        <sz val="11"/>
        <color theme="1"/>
        <rFont val="Arial"/>
        <family val="2"/>
        <charset val="238"/>
      </rPr>
      <t>Zadanie nr 2:</t>
    </r>
    <r>
      <rPr>
        <sz val="11"/>
        <color theme="1"/>
        <rFont val="Arial"/>
        <family val="2"/>
        <charset val="238"/>
      </rPr>
      <t xml:space="preserve"> Renowacja i konserwacja elementów drewnianych wewnątrz hali Aquaparku</t>
    </r>
  </si>
  <si>
    <t>69 szt. leżanek Fulco Aquapark</t>
  </si>
  <si>
    <t>16 szt. o szer 65 cm</t>
  </si>
  <si>
    <t>53 szt. o szer 120 cm</t>
  </si>
  <si>
    <t>Ławka przy WPZ Fulco Aquapark</t>
  </si>
  <si>
    <t>Kokony pod schodami do restauracji + żagle  Aquapark</t>
  </si>
  <si>
    <t>3 kpl</t>
  </si>
  <si>
    <t>Podesty w wewn Aquaparku</t>
  </si>
  <si>
    <t>1 szt. przy Zielonym Zakątku</t>
  </si>
  <si>
    <t>1 szt. przy basenie termalnym</t>
  </si>
  <si>
    <t>Antresola/Pergola konstrukcja Aquapark</t>
  </si>
  <si>
    <t>Stoisko do lodów wewn Aquapark</t>
  </si>
  <si>
    <t>Ławki duże, ławki małe przy pergoli  wewn Aquaparku</t>
  </si>
  <si>
    <t>2 szt. ławka duża</t>
  </si>
  <si>
    <t>6 szt. ławka mała</t>
  </si>
  <si>
    <t>Podstawy przy barierkach – wejście schodami na start zjeżdżalni i przy Gnieździe Ratowników wewn  Aquapark</t>
  </si>
  <si>
    <t>Znaki informacyjne, 1 szt. tablicy info lokaliz. wewn Aquaparku – 3 szt i na zewn przy Saunach  2 szt.</t>
  </si>
  <si>
    <t>1 szt. tablicy info</t>
  </si>
  <si>
    <t>5 szt. znaków info</t>
  </si>
  <si>
    <t>Słupy konstrukcji lokalizacja wewn Aquaparku</t>
  </si>
  <si>
    <t>8 szt. (w tym 2 szt. 1/2)</t>
  </si>
  <si>
    <r>
      <t xml:space="preserve">RAZEM WARTOŚĆ dla </t>
    </r>
    <r>
      <rPr>
        <b/>
        <u/>
        <sz val="14"/>
        <color theme="1"/>
        <rFont val="Aptos Narrow"/>
        <family val="2"/>
        <charset val="238"/>
        <scheme val="minor"/>
      </rPr>
      <t>Zadania nr 2</t>
    </r>
  </si>
  <si>
    <r>
      <t>Zadanie nr 3:</t>
    </r>
    <r>
      <rPr>
        <sz val="11"/>
        <color theme="1"/>
        <rFont val="Arial"/>
        <family val="2"/>
        <charset val="238"/>
      </rPr>
      <t xml:space="preserve"> Renowacja ławek  w 3 saunach suchych w Strefie Saun - </t>
    </r>
    <r>
      <rPr>
        <b/>
        <sz val="12"/>
        <color theme="1"/>
        <rFont val="Aptos Narrow"/>
        <family val="2"/>
        <charset val="238"/>
        <scheme val="minor"/>
      </rPr>
      <t>ŁAWKI SAUN</t>
    </r>
  </si>
  <si>
    <t>Wartość brutto (w tym 23 %VAT</t>
  </si>
  <si>
    <t>Kelo na zewn.</t>
  </si>
  <si>
    <t>Panorama na zewn.</t>
  </si>
  <si>
    <t>Ziołowa w wewn.</t>
  </si>
  <si>
    <t>Ławki w ścianie</t>
  </si>
  <si>
    <r>
      <t xml:space="preserve">RAZEM WARTOŚĆ dla </t>
    </r>
    <r>
      <rPr>
        <b/>
        <u/>
        <sz val="14"/>
        <color theme="1"/>
        <rFont val="Aptos Narrow"/>
        <family val="2"/>
        <charset val="238"/>
        <scheme val="minor"/>
      </rPr>
      <t>Zadania nr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</si>
</sst>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u/>
      <sz val="14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2351-7BCF-4D54-9795-C7274C7ECBC8}">
  <sheetPr>
    <pageSetUpPr fitToPage="1"/>
  </sheetPr>
  <dimension ref="A1:F33"/>
  <sheetViews>
    <sheetView tabSelected="1" workbookViewId="0">
      <selection sqref="A1:F1"/>
    </sheetView>
  </sheetViews>
  <sheetFormatPr defaultRowHeight="14.4" x14ac:dyDescent="0.3"/>
  <cols>
    <col min="1" max="1" width="4.33203125" customWidth="1"/>
    <col min="2" max="2" width="32" customWidth="1"/>
    <col min="3" max="3" width="17.6640625" customWidth="1"/>
    <col min="4" max="4" width="13.33203125" customWidth="1"/>
    <col min="5" max="5" width="14.88671875" customWidth="1"/>
    <col min="6" max="6" width="15" customWidth="1"/>
  </cols>
  <sheetData>
    <row r="1" spans="1:6" ht="48" customHeight="1" thickBot="1" x14ac:dyDescent="0.35">
      <c r="A1" s="3" t="s">
        <v>0</v>
      </c>
      <c r="B1" s="2"/>
      <c r="C1" s="2"/>
      <c r="D1" s="2"/>
      <c r="E1" s="2"/>
      <c r="F1" s="2"/>
    </row>
    <row r="2" spans="1:6" ht="48" customHeight="1" thickBot="1" x14ac:dyDescent="0.3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</row>
    <row r="3" spans="1:6" ht="48" customHeight="1" x14ac:dyDescent="0.3">
      <c r="A3" s="8">
        <v>1</v>
      </c>
      <c r="B3" s="9" t="s">
        <v>7</v>
      </c>
      <c r="C3" s="10" t="s">
        <v>8</v>
      </c>
      <c r="D3" s="11"/>
      <c r="E3" s="11">
        <f t="shared" ref="E3:E8" si="0">D3*1</f>
        <v>0</v>
      </c>
      <c r="F3" s="12">
        <f t="shared" ref="F3:F12" si="1">E3*1.23</f>
        <v>0</v>
      </c>
    </row>
    <row r="4" spans="1:6" ht="48" customHeight="1" x14ac:dyDescent="0.3">
      <c r="A4" s="13"/>
      <c r="B4" s="4"/>
      <c r="C4" s="5" t="s">
        <v>9</v>
      </c>
      <c r="D4" s="6"/>
      <c r="E4" s="6">
        <f t="shared" si="0"/>
        <v>0</v>
      </c>
      <c r="F4" s="14">
        <f t="shared" si="1"/>
        <v>0</v>
      </c>
    </row>
    <row r="5" spans="1:6" ht="48" customHeight="1" x14ac:dyDescent="0.3">
      <c r="A5" s="13">
        <v>2</v>
      </c>
      <c r="B5" s="4" t="s">
        <v>10</v>
      </c>
      <c r="C5" s="5" t="s">
        <v>8</v>
      </c>
      <c r="D5" s="6"/>
      <c r="E5" s="6">
        <f t="shared" si="0"/>
        <v>0</v>
      </c>
      <c r="F5" s="14">
        <f t="shared" si="1"/>
        <v>0</v>
      </c>
    </row>
    <row r="6" spans="1:6" ht="48" customHeight="1" x14ac:dyDescent="0.3">
      <c r="A6" s="13"/>
      <c r="B6" s="4"/>
      <c r="C6" s="5" t="s">
        <v>9</v>
      </c>
      <c r="D6" s="6"/>
      <c r="E6" s="6">
        <f t="shared" si="0"/>
        <v>0</v>
      </c>
      <c r="F6" s="14">
        <f t="shared" si="1"/>
        <v>0</v>
      </c>
    </row>
    <row r="7" spans="1:6" ht="48" customHeight="1" x14ac:dyDescent="0.3">
      <c r="A7" s="13">
        <v>3</v>
      </c>
      <c r="B7" s="4" t="s">
        <v>11</v>
      </c>
      <c r="C7" s="5" t="s">
        <v>8</v>
      </c>
      <c r="D7" s="6"/>
      <c r="E7" s="6">
        <f t="shared" si="0"/>
        <v>0</v>
      </c>
      <c r="F7" s="14">
        <f t="shared" si="1"/>
        <v>0</v>
      </c>
    </row>
    <row r="8" spans="1:6" ht="48" customHeight="1" x14ac:dyDescent="0.3">
      <c r="A8" s="13"/>
      <c r="B8" s="4"/>
      <c r="C8" s="5" t="s">
        <v>9</v>
      </c>
      <c r="D8" s="6"/>
      <c r="E8" s="6">
        <f t="shared" si="0"/>
        <v>0</v>
      </c>
      <c r="F8" s="14">
        <f t="shared" si="1"/>
        <v>0</v>
      </c>
    </row>
    <row r="9" spans="1:6" ht="48" customHeight="1" x14ac:dyDescent="0.3">
      <c r="A9" s="15">
        <v>4</v>
      </c>
      <c r="B9" s="5" t="s">
        <v>12</v>
      </c>
      <c r="C9" s="7" t="s">
        <v>13</v>
      </c>
      <c r="D9" s="6"/>
      <c r="E9" s="6">
        <f>6*D9</f>
        <v>0</v>
      </c>
      <c r="F9" s="14">
        <f t="shared" si="1"/>
        <v>0</v>
      </c>
    </row>
    <row r="10" spans="1:6" ht="48" customHeight="1" x14ac:dyDescent="0.3">
      <c r="A10" s="15">
        <v>5</v>
      </c>
      <c r="B10" s="5" t="s">
        <v>14</v>
      </c>
      <c r="C10" s="7" t="s">
        <v>15</v>
      </c>
      <c r="D10" s="6"/>
      <c r="E10" s="6">
        <f>9*D10</f>
        <v>0</v>
      </c>
      <c r="F10" s="14">
        <f t="shared" si="1"/>
        <v>0</v>
      </c>
    </row>
    <row r="11" spans="1:6" ht="48" customHeight="1" x14ac:dyDescent="0.3">
      <c r="A11" s="15">
        <v>6</v>
      </c>
      <c r="B11" s="5" t="s">
        <v>16</v>
      </c>
      <c r="C11" s="7" t="s">
        <v>17</v>
      </c>
      <c r="D11" s="6"/>
      <c r="E11" s="6">
        <f>5*D11</f>
        <v>0</v>
      </c>
      <c r="F11" s="14">
        <f t="shared" si="1"/>
        <v>0</v>
      </c>
    </row>
    <row r="12" spans="1:6" ht="48" customHeight="1" x14ac:dyDescent="0.3">
      <c r="A12" s="15">
        <v>7</v>
      </c>
      <c r="B12" s="5" t="s">
        <v>18</v>
      </c>
      <c r="C12" s="7" t="s">
        <v>19</v>
      </c>
      <c r="D12" s="6"/>
      <c r="E12" s="6">
        <f>1*D12</f>
        <v>0</v>
      </c>
      <c r="F12" s="14">
        <f t="shared" si="1"/>
        <v>0</v>
      </c>
    </row>
    <row r="13" spans="1:6" ht="48" customHeight="1" x14ac:dyDescent="0.3">
      <c r="A13" s="13">
        <v>8</v>
      </c>
      <c r="B13" s="4" t="s">
        <v>20</v>
      </c>
      <c r="C13" s="5" t="s">
        <v>21</v>
      </c>
      <c r="D13" s="6"/>
      <c r="E13" s="6">
        <f>D13*32</f>
        <v>0</v>
      </c>
      <c r="F13" s="14">
        <f>E13*1.23</f>
        <v>0</v>
      </c>
    </row>
    <row r="14" spans="1:6" ht="48" customHeight="1" x14ac:dyDescent="0.3">
      <c r="A14" s="13"/>
      <c r="B14" s="4"/>
      <c r="C14" s="5" t="s">
        <v>22</v>
      </c>
      <c r="D14" s="6"/>
      <c r="E14" s="6">
        <f>D14*9</f>
        <v>0</v>
      </c>
      <c r="F14" s="14">
        <f>E14*1.23</f>
        <v>0</v>
      </c>
    </row>
    <row r="15" spans="1:6" ht="48" customHeight="1" x14ac:dyDescent="0.3">
      <c r="A15" s="13"/>
      <c r="B15" s="4"/>
      <c r="C15" s="5" t="s">
        <v>23</v>
      </c>
      <c r="D15" s="6"/>
      <c r="E15" s="6">
        <v>0</v>
      </c>
      <c r="F15" s="14">
        <f>E15*1.23</f>
        <v>0</v>
      </c>
    </row>
    <row r="16" spans="1:6" ht="48" customHeight="1" x14ac:dyDescent="0.3">
      <c r="A16" s="15">
        <v>9</v>
      </c>
      <c r="B16" s="5" t="s">
        <v>24</v>
      </c>
      <c r="C16" s="7" t="s">
        <v>19</v>
      </c>
      <c r="D16" s="6"/>
      <c r="E16" s="6">
        <f>D16*1</f>
        <v>0</v>
      </c>
      <c r="F16" s="14">
        <f>E16*1.23</f>
        <v>0</v>
      </c>
    </row>
    <row r="17" spans="1:6" ht="48" customHeight="1" x14ac:dyDescent="0.3">
      <c r="A17" s="15">
        <v>10</v>
      </c>
      <c r="B17" s="5" t="s">
        <v>25</v>
      </c>
      <c r="C17" s="7" t="s">
        <v>19</v>
      </c>
      <c r="D17" s="6"/>
      <c r="E17" s="6">
        <f>D17*1</f>
        <v>0</v>
      </c>
      <c r="F17" s="14">
        <f t="shared" ref="F17:F19" si="2">E17*1.23</f>
        <v>0</v>
      </c>
    </row>
    <row r="18" spans="1:6" ht="48" customHeight="1" x14ac:dyDescent="0.3">
      <c r="A18" s="15">
        <v>11</v>
      </c>
      <c r="B18" s="5" t="s">
        <v>26</v>
      </c>
      <c r="C18" s="7" t="s">
        <v>27</v>
      </c>
      <c r="D18" s="6"/>
      <c r="E18" s="6">
        <f t="shared" ref="E18:E19" si="3">D18*1</f>
        <v>0</v>
      </c>
      <c r="F18" s="14">
        <f t="shared" si="2"/>
        <v>0</v>
      </c>
    </row>
    <row r="19" spans="1:6" ht="48" customHeight="1" x14ac:dyDescent="0.3">
      <c r="A19" s="15">
        <v>12</v>
      </c>
      <c r="B19" s="5" t="s">
        <v>28</v>
      </c>
      <c r="C19" s="7" t="s">
        <v>27</v>
      </c>
      <c r="D19" s="6"/>
      <c r="E19" s="6">
        <f t="shared" si="3"/>
        <v>0</v>
      </c>
      <c r="F19" s="14">
        <f t="shared" si="2"/>
        <v>0</v>
      </c>
    </row>
    <row r="20" spans="1:6" ht="48" customHeight="1" x14ac:dyDescent="0.3">
      <c r="A20" s="13">
        <v>13</v>
      </c>
      <c r="B20" s="4" t="s">
        <v>29</v>
      </c>
      <c r="C20" s="7" t="s">
        <v>30</v>
      </c>
      <c r="D20" s="6"/>
      <c r="E20" s="6">
        <f>D20*2</f>
        <v>0</v>
      </c>
      <c r="F20" s="14">
        <f>E20*1.23</f>
        <v>0</v>
      </c>
    </row>
    <row r="21" spans="1:6" ht="48" customHeight="1" x14ac:dyDescent="0.3">
      <c r="A21" s="13"/>
      <c r="B21" s="4"/>
      <c r="C21" s="7" t="s">
        <v>31</v>
      </c>
      <c r="D21" s="6"/>
      <c r="E21" s="6">
        <f>D21*5</f>
        <v>0</v>
      </c>
      <c r="F21" s="14">
        <f>E21*1.23</f>
        <v>0</v>
      </c>
    </row>
    <row r="22" spans="1:6" ht="48" customHeight="1" x14ac:dyDescent="0.3">
      <c r="A22" s="15">
        <v>14</v>
      </c>
      <c r="B22" s="5" t="s">
        <v>32</v>
      </c>
      <c r="C22" s="7" t="s">
        <v>33</v>
      </c>
      <c r="D22" s="6"/>
      <c r="E22" s="6">
        <f>2*D22</f>
        <v>0</v>
      </c>
      <c r="F22" s="14">
        <f t="shared" ref="F22:F23" si="4">E22*1.23</f>
        <v>0</v>
      </c>
    </row>
    <row r="23" spans="1:6" ht="48" customHeight="1" x14ac:dyDescent="0.3">
      <c r="A23" s="15">
        <v>15</v>
      </c>
      <c r="B23" s="5" t="s">
        <v>34</v>
      </c>
      <c r="C23" s="7" t="s">
        <v>35</v>
      </c>
      <c r="D23" s="6"/>
      <c r="E23" s="6">
        <f>D23*24</f>
        <v>0</v>
      </c>
      <c r="F23" s="14">
        <f t="shared" si="4"/>
        <v>0</v>
      </c>
    </row>
    <row r="24" spans="1:6" ht="48" customHeight="1" x14ac:dyDescent="0.3">
      <c r="A24" s="13">
        <v>16</v>
      </c>
      <c r="B24" s="4" t="s">
        <v>36</v>
      </c>
      <c r="C24" s="7" t="s">
        <v>37</v>
      </c>
      <c r="D24" s="6"/>
      <c r="E24" s="6">
        <f>D24*1</f>
        <v>0</v>
      </c>
      <c r="F24" s="14">
        <f>E24*1.23</f>
        <v>0</v>
      </c>
    </row>
    <row r="25" spans="1:6" ht="48" customHeight="1" x14ac:dyDescent="0.3">
      <c r="A25" s="13"/>
      <c r="B25" s="4"/>
      <c r="C25" s="7" t="s">
        <v>38</v>
      </c>
      <c r="D25" s="6"/>
      <c r="E25" s="6">
        <f>D25*1</f>
        <v>0</v>
      </c>
      <c r="F25" s="14">
        <f>E25*1.23</f>
        <v>0</v>
      </c>
    </row>
    <row r="26" spans="1:6" ht="48" customHeight="1" x14ac:dyDescent="0.3">
      <c r="A26" s="15">
        <v>17</v>
      </c>
      <c r="B26" s="5" t="s">
        <v>39</v>
      </c>
      <c r="C26" s="7" t="s">
        <v>40</v>
      </c>
      <c r="D26" s="6"/>
      <c r="E26" s="6">
        <f>D26*11</f>
        <v>0</v>
      </c>
      <c r="F26" s="14">
        <f t="shared" ref="F26:F32" si="5">E26*1.23</f>
        <v>0</v>
      </c>
    </row>
    <row r="27" spans="1:6" ht="48" customHeight="1" x14ac:dyDescent="0.3">
      <c r="A27" s="15">
        <v>18</v>
      </c>
      <c r="B27" s="5" t="s">
        <v>41</v>
      </c>
      <c r="C27" s="7" t="s">
        <v>27</v>
      </c>
      <c r="D27" s="6"/>
      <c r="E27" s="6">
        <f>D27*1</f>
        <v>0</v>
      </c>
      <c r="F27" s="14">
        <f t="shared" si="5"/>
        <v>0</v>
      </c>
    </row>
    <row r="28" spans="1:6" ht="48" customHeight="1" x14ac:dyDescent="0.3">
      <c r="A28" s="15">
        <v>19</v>
      </c>
      <c r="B28" s="5" t="s">
        <v>42</v>
      </c>
      <c r="C28" s="7" t="s">
        <v>43</v>
      </c>
      <c r="D28" s="6"/>
      <c r="E28" s="6">
        <f>D28*136</f>
        <v>0</v>
      </c>
      <c r="F28" s="14">
        <f t="shared" si="5"/>
        <v>0</v>
      </c>
    </row>
    <row r="29" spans="1:6" ht="48" customHeight="1" x14ac:dyDescent="0.3">
      <c r="A29" s="15">
        <v>20</v>
      </c>
      <c r="B29" s="5" t="s">
        <v>44</v>
      </c>
      <c r="C29" s="7" t="s">
        <v>45</v>
      </c>
      <c r="D29" s="6"/>
      <c r="E29" s="6">
        <v>0</v>
      </c>
      <c r="F29" s="14">
        <f t="shared" si="5"/>
        <v>0</v>
      </c>
    </row>
    <row r="30" spans="1:6" ht="48" customHeight="1" x14ac:dyDescent="0.3">
      <c r="A30" s="15">
        <v>21</v>
      </c>
      <c r="B30" s="5" t="s">
        <v>46</v>
      </c>
      <c r="C30" s="7" t="s">
        <v>47</v>
      </c>
      <c r="D30" s="6"/>
      <c r="E30" s="6">
        <f>D30*19</f>
        <v>0</v>
      </c>
      <c r="F30" s="14">
        <f t="shared" si="5"/>
        <v>0</v>
      </c>
    </row>
    <row r="31" spans="1:6" ht="48" customHeight="1" x14ac:dyDescent="0.3">
      <c r="A31" s="15">
        <v>22</v>
      </c>
      <c r="B31" s="5" t="s">
        <v>48</v>
      </c>
      <c r="C31" s="7" t="s">
        <v>45</v>
      </c>
      <c r="D31" s="6"/>
      <c r="E31" s="6">
        <f>D31*2</f>
        <v>0</v>
      </c>
      <c r="F31" s="14">
        <f t="shared" si="5"/>
        <v>0</v>
      </c>
    </row>
    <row r="32" spans="1:6" ht="48" customHeight="1" x14ac:dyDescent="0.3">
      <c r="A32" s="15">
        <v>23</v>
      </c>
      <c r="B32" s="5" t="s">
        <v>49</v>
      </c>
      <c r="C32" s="7" t="s">
        <v>50</v>
      </c>
      <c r="D32" s="6"/>
      <c r="E32" s="6">
        <f>30*D32</f>
        <v>0</v>
      </c>
      <c r="F32" s="14">
        <f t="shared" si="5"/>
        <v>0</v>
      </c>
    </row>
    <row r="33" spans="1:6" ht="48" customHeight="1" thickBot="1" x14ac:dyDescent="0.35">
      <c r="A33" s="16" t="s">
        <v>51</v>
      </c>
      <c r="B33" s="17"/>
      <c r="C33" s="17"/>
      <c r="D33" s="17"/>
      <c r="E33" s="25">
        <f>SUM(E3:E32)</f>
        <v>0</v>
      </c>
      <c r="F33" s="26">
        <f>SUM(F3:F32)</f>
        <v>0</v>
      </c>
    </row>
  </sheetData>
  <mergeCells count="14">
    <mergeCell ref="A7:A8"/>
    <mergeCell ref="B7:B8"/>
    <mergeCell ref="A1:F1"/>
    <mergeCell ref="A3:A4"/>
    <mergeCell ref="B3:B4"/>
    <mergeCell ref="A5:A6"/>
    <mergeCell ref="B5:B6"/>
    <mergeCell ref="A13:A15"/>
    <mergeCell ref="B13:B15"/>
    <mergeCell ref="A20:A21"/>
    <mergeCell ref="B20:B21"/>
    <mergeCell ref="A24:A25"/>
    <mergeCell ref="B24:B25"/>
    <mergeCell ref="A33:D33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91B-89C8-4FE4-BD31-8BC142FD0318}">
  <sheetPr>
    <pageSetUpPr fitToPage="1"/>
  </sheetPr>
  <dimension ref="A1:F18"/>
  <sheetViews>
    <sheetView workbookViewId="0">
      <selection activeCell="D3" sqref="D3"/>
    </sheetView>
  </sheetViews>
  <sheetFormatPr defaultRowHeight="14.4" x14ac:dyDescent="0.3"/>
  <cols>
    <col min="1" max="1" width="4.33203125" customWidth="1"/>
    <col min="2" max="2" width="32" customWidth="1"/>
    <col min="3" max="3" width="17.6640625" customWidth="1"/>
    <col min="4" max="4" width="13.33203125" customWidth="1"/>
    <col min="5" max="5" width="14.88671875" customWidth="1"/>
    <col min="6" max="6" width="15" customWidth="1"/>
  </cols>
  <sheetData>
    <row r="1" spans="1:6" ht="39.75" customHeight="1" thickBot="1" x14ac:dyDescent="0.35">
      <c r="A1" s="1" t="s">
        <v>52</v>
      </c>
    </row>
    <row r="2" spans="1:6" ht="41.25" customHeight="1" thickBot="1" x14ac:dyDescent="0.3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</row>
    <row r="3" spans="1:6" ht="27" customHeight="1" x14ac:dyDescent="0.3">
      <c r="A3" s="8">
        <v>1</v>
      </c>
      <c r="B3" s="9" t="s">
        <v>53</v>
      </c>
      <c r="C3" s="23" t="s">
        <v>54</v>
      </c>
      <c r="D3" s="11"/>
      <c r="E3" s="11">
        <f>D3*16</f>
        <v>0</v>
      </c>
      <c r="F3" s="12">
        <f>E3*1.23</f>
        <v>0</v>
      </c>
    </row>
    <row r="4" spans="1:6" ht="28.5" customHeight="1" x14ac:dyDescent="0.3">
      <c r="A4" s="13"/>
      <c r="B4" s="4"/>
      <c r="C4" s="7" t="s">
        <v>55</v>
      </c>
      <c r="D4" s="6"/>
      <c r="E4" s="6">
        <f>D4*53</f>
        <v>0</v>
      </c>
      <c r="F4" s="14">
        <f>E4*1.23</f>
        <v>0</v>
      </c>
    </row>
    <row r="5" spans="1:6" x14ac:dyDescent="0.3">
      <c r="A5" s="15">
        <v>2</v>
      </c>
      <c r="B5" s="5" t="s">
        <v>56</v>
      </c>
      <c r="C5" s="7" t="s">
        <v>19</v>
      </c>
      <c r="D5" s="6"/>
      <c r="E5" s="6">
        <f>D5*1</f>
        <v>0</v>
      </c>
      <c r="F5" s="14">
        <f t="shared" ref="F5:F17" si="0">E5*1.23</f>
        <v>0</v>
      </c>
    </row>
    <row r="6" spans="1:6" ht="40.5" customHeight="1" x14ac:dyDescent="0.3">
      <c r="A6" s="15">
        <v>3</v>
      </c>
      <c r="B6" s="5" t="s">
        <v>57</v>
      </c>
      <c r="C6" s="7" t="s">
        <v>58</v>
      </c>
      <c r="D6" s="6"/>
      <c r="E6" s="6">
        <f>3*D6</f>
        <v>0</v>
      </c>
      <c r="F6" s="14">
        <f t="shared" si="0"/>
        <v>0</v>
      </c>
    </row>
    <row r="7" spans="1:6" ht="27.6" x14ac:dyDescent="0.3">
      <c r="A7" s="13">
        <v>4</v>
      </c>
      <c r="B7" s="22" t="s">
        <v>59</v>
      </c>
      <c r="C7" s="7" t="s">
        <v>60</v>
      </c>
      <c r="D7" s="6"/>
      <c r="E7" s="6">
        <f>D7*1</f>
        <v>0</v>
      </c>
      <c r="F7" s="14">
        <f t="shared" si="0"/>
        <v>0</v>
      </c>
    </row>
    <row r="8" spans="1:6" ht="27.6" x14ac:dyDescent="0.3">
      <c r="A8" s="13"/>
      <c r="B8" s="22"/>
      <c r="C8" s="7" t="s">
        <v>61</v>
      </c>
      <c r="D8" s="6"/>
      <c r="E8" s="6">
        <f>D8*1</f>
        <v>0</v>
      </c>
      <c r="F8" s="14">
        <f t="shared" si="0"/>
        <v>0</v>
      </c>
    </row>
    <row r="9" spans="1:6" ht="39" customHeight="1" x14ac:dyDescent="0.3">
      <c r="A9" s="15">
        <v>5</v>
      </c>
      <c r="B9" s="5" t="s">
        <v>62</v>
      </c>
      <c r="C9" s="7" t="s">
        <v>19</v>
      </c>
      <c r="D9" s="6"/>
      <c r="E9" s="6">
        <f>D9*1</f>
        <v>0</v>
      </c>
      <c r="F9" s="14">
        <f t="shared" si="0"/>
        <v>0</v>
      </c>
    </row>
    <row r="10" spans="1:6" ht="41.25" customHeight="1" x14ac:dyDescent="0.3">
      <c r="A10" s="15">
        <v>6</v>
      </c>
      <c r="B10" s="5" t="s">
        <v>63</v>
      </c>
      <c r="C10" s="7" t="s">
        <v>19</v>
      </c>
      <c r="D10" s="6"/>
      <c r="E10" s="6">
        <f>D10*1</f>
        <v>0</v>
      </c>
      <c r="F10" s="14">
        <f t="shared" si="0"/>
        <v>0</v>
      </c>
    </row>
    <row r="11" spans="1:6" ht="39" customHeight="1" x14ac:dyDescent="0.3">
      <c r="A11" s="13">
        <v>7</v>
      </c>
      <c r="B11" s="4" t="s">
        <v>64</v>
      </c>
      <c r="C11" s="5" t="s">
        <v>65</v>
      </c>
      <c r="D11" s="6"/>
      <c r="E11" s="6">
        <f>D11*2</f>
        <v>0</v>
      </c>
      <c r="F11" s="14">
        <f t="shared" si="0"/>
        <v>0</v>
      </c>
    </row>
    <row r="12" spans="1:6" ht="39" customHeight="1" x14ac:dyDescent="0.3">
      <c r="A12" s="13"/>
      <c r="B12" s="4"/>
      <c r="C12" s="5" t="s">
        <v>66</v>
      </c>
      <c r="D12" s="6"/>
      <c r="E12" s="6">
        <f>D12*6</f>
        <v>0</v>
      </c>
      <c r="F12" s="14">
        <f t="shared" si="0"/>
        <v>0</v>
      </c>
    </row>
    <row r="13" spans="1:6" ht="41.4" x14ac:dyDescent="0.3">
      <c r="A13" s="15">
        <v>8</v>
      </c>
      <c r="B13" s="5" t="s">
        <v>67</v>
      </c>
      <c r="C13" s="7" t="s">
        <v>19</v>
      </c>
      <c r="D13" s="6"/>
      <c r="E13" s="6">
        <f>D13*1</f>
        <v>0</v>
      </c>
      <c r="F13" s="14">
        <f t="shared" si="0"/>
        <v>0</v>
      </c>
    </row>
    <row r="14" spans="1:6" ht="37.5" customHeight="1" x14ac:dyDescent="0.3">
      <c r="A14" s="13">
        <v>9</v>
      </c>
      <c r="B14" s="4" t="s">
        <v>68</v>
      </c>
      <c r="C14" s="5" t="s">
        <v>69</v>
      </c>
      <c r="D14" s="6"/>
      <c r="E14" s="6">
        <f>D14*1</f>
        <v>0</v>
      </c>
      <c r="F14" s="14">
        <f t="shared" si="0"/>
        <v>0</v>
      </c>
    </row>
    <row r="15" spans="1:6" ht="39.75" customHeight="1" x14ac:dyDescent="0.3">
      <c r="A15" s="13"/>
      <c r="B15" s="4"/>
      <c r="C15" s="5" t="s">
        <v>70</v>
      </c>
      <c r="D15" s="6"/>
      <c r="E15" s="6">
        <f>5*D15</f>
        <v>0</v>
      </c>
      <c r="F15" s="14">
        <f t="shared" si="0"/>
        <v>0</v>
      </c>
    </row>
    <row r="16" spans="1:6" ht="25.5" customHeight="1" x14ac:dyDescent="0.3">
      <c r="A16" s="15">
        <v>10</v>
      </c>
      <c r="B16" s="5" t="s">
        <v>71</v>
      </c>
      <c r="C16" s="7" t="s">
        <v>72</v>
      </c>
      <c r="D16" s="6"/>
      <c r="E16" s="6">
        <f>D16*1</f>
        <v>0</v>
      </c>
      <c r="F16" s="14">
        <f t="shared" si="0"/>
        <v>0</v>
      </c>
    </row>
    <row r="17" spans="1:6" ht="41.4" x14ac:dyDescent="0.3">
      <c r="A17" s="15">
        <v>11</v>
      </c>
      <c r="B17" s="5" t="s">
        <v>49</v>
      </c>
      <c r="C17" s="7" t="s">
        <v>50</v>
      </c>
      <c r="D17" s="6"/>
      <c r="E17" s="6">
        <f>30*D17</f>
        <v>0</v>
      </c>
      <c r="F17" s="14">
        <f t="shared" si="0"/>
        <v>0</v>
      </c>
    </row>
    <row r="18" spans="1:6" ht="37.5" customHeight="1" thickBot="1" x14ac:dyDescent="0.35">
      <c r="A18" s="24"/>
      <c r="B18" s="17" t="s">
        <v>73</v>
      </c>
      <c r="C18" s="17"/>
      <c r="D18" s="17"/>
      <c r="E18" s="25">
        <f>SUM(E3:E17)</f>
        <v>0</v>
      </c>
      <c r="F18" s="26">
        <f>SUM(F3:F17)</f>
        <v>0</v>
      </c>
    </row>
  </sheetData>
  <mergeCells count="9">
    <mergeCell ref="A14:A15"/>
    <mergeCell ref="B14:B15"/>
    <mergeCell ref="B18:D18"/>
    <mergeCell ref="A3:A4"/>
    <mergeCell ref="B3:B4"/>
    <mergeCell ref="A7:A8"/>
    <mergeCell ref="B7:B8"/>
    <mergeCell ref="A11:A12"/>
    <mergeCell ref="B11:B12"/>
  </mergeCells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D8F9-05DB-4D90-80D5-886D8E7F9BFF}">
  <sheetPr>
    <pageSetUpPr fitToPage="1"/>
  </sheetPr>
  <dimension ref="A1:F8"/>
  <sheetViews>
    <sheetView workbookViewId="0">
      <selection activeCell="D6" sqref="D6"/>
    </sheetView>
  </sheetViews>
  <sheetFormatPr defaultRowHeight="14.4" x14ac:dyDescent="0.3"/>
  <cols>
    <col min="1" max="1" width="4.33203125" customWidth="1"/>
    <col min="2" max="2" width="32" customWidth="1"/>
    <col min="3" max="3" width="17.6640625" customWidth="1"/>
    <col min="4" max="4" width="13.33203125" customWidth="1"/>
    <col min="5" max="5" width="14.88671875" customWidth="1"/>
    <col min="6" max="6" width="15" customWidth="1"/>
  </cols>
  <sheetData>
    <row r="1" spans="1:6" ht="30.75" customHeight="1" thickBot="1" x14ac:dyDescent="0.35">
      <c r="A1" s="2" t="s">
        <v>74</v>
      </c>
      <c r="B1" s="2"/>
      <c r="C1" s="2"/>
      <c r="D1" s="2"/>
      <c r="E1" s="2"/>
      <c r="F1" s="2"/>
    </row>
    <row r="2" spans="1:6" ht="35.25" customHeight="1" thickBot="1" x14ac:dyDescent="0.3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75</v>
      </c>
    </row>
    <row r="3" spans="1:6" ht="39" customHeight="1" x14ac:dyDescent="0.3">
      <c r="A3" s="21">
        <v>1</v>
      </c>
      <c r="B3" s="10" t="s">
        <v>76</v>
      </c>
      <c r="C3" s="23" t="s">
        <v>19</v>
      </c>
      <c r="D3" s="11"/>
      <c r="E3" s="11">
        <f>D3</f>
        <v>0</v>
      </c>
      <c r="F3" s="12">
        <f>E3*1.23</f>
        <v>0</v>
      </c>
    </row>
    <row r="4" spans="1:6" ht="36" customHeight="1" x14ac:dyDescent="0.3">
      <c r="A4" s="15">
        <v>2</v>
      </c>
      <c r="B4" s="5" t="s">
        <v>77</v>
      </c>
      <c r="C4" s="7" t="s">
        <v>19</v>
      </c>
      <c r="D4" s="6"/>
      <c r="E4" s="6">
        <f t="shared" ref="E4:E6" si="0">D4</f>
        <v>0</v>
      </c>
      <c r="F4" s="14">
        <f t="shared" ref="F4:F7" si="1">E4*1.23</f>
        <v>0</v>
      </c>
    </row>
    <row r="5" spans="1:6" ht="36" customHeight="1" x14ac:dyDescent="0.3">
      <c r="A5" s="15">
        <v>3</v>
      </c>
      <c r="B5" s="5" t="s">
        <v>78</v>
      </c>
      <c r="C5" s="7" t="s">
        <v>19</v>
      </c>
      <c r="D5" s="6"/>
      <c r="E5" s="6">
        <f t="shared" si="0"/>
        <v>0</v>
      </c>
      <c r="F5" s="14">
        <f t="shared" si="1"/>
        <v>0</v>
      </c>
    </row>
    <row r="6" spans="1:6" ht="36" customHeight="1" x14ac:dyDescent="0.3">
      <c r="A6" s="15">
        <v>4</v>
      </c>
      <c r="B6" s="5" t="s">
        <v>79</v>
      </c>
      <c r="C6" s="7" t="s">
        <v>45</v>
      </c>
      <c r="D6" s="6"/>
      <c r="E6" s="6">
        <f t="shared" si="0"/>
        <v>0</v>
      </c>
      <c r="F6" s="14">
        <f t="shared" si="1"/>
        <v>0</v>
      </c>
    </row>
    <row r="7" spans="1:6" ht="37.5" customHeight="1" x14ac:dyDescent="0.3">
      <c r="A7" s="15">
        <v>5</v>
      </c>
      <c r="B7" s="5" t="s">
        <v>49</v>
      </c>
      <c r="C7" s="7" t="s">
        <v>50</v>
      </c>
      <c r="D7" s="6"/>
      <c r="E7" s="6">
        <f>D7*30</f>
        <v>0</v>
      </c>
      <c r="F7" s="14">
        <f t="shared" si="1"/>
        <v>0</v>
      </c>
    </row>
    <row r="8" spans="1:6" ht="33.75" customHeight="1" thickBot="1" x14ac:dyDescent="0.35">
      <c r="A8" s="16" t="s">
        <v>80</v>
      </c>
      <c r="B8" s="17"/>
      <c r="C8" s="17"/>
      <c r="D8" s="17"/>
      <c r="E8" s="25">
        <f>SUM(E3:E7)</f>
        <v>0</v>
      </c>
      <c r="F8" s="26">
        <f>SUM(F3:F7)</f>
        <v>0</v>
      </c>
    </row>
  </sheetData>
  <mergeCells count="2">
    <mergeCell ref="A1:F1"/>
    <mergeCell ref="A8:D8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nr 1</vt:lpstr>
      <vt:lpstr>Część nr 2</vt:lpstr>
      <vt:lpstr>Część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Koltowski</dc:creator>
  <cp:lastModifiedBy>Grzegorz Peczek</cp:lastModifiedBy>
  <dcterms:created xsi:type="dcterms:W3CDTF">2025-03-04T11:38:57Z</dcterms:created>
  <dcterms:modified xsi:type="dcterms:W3CDTF">2025-03-18T07:49:34Z</dcterms:modified>
</cp:coreProperties>
</file>